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10_PROJETS\2320-RechercheInnovation\Boîte à outils\Identité visuelle\EXPORTS\FINAUX_V4\"/>
    </mc:Choice>
  </mc:AlternateContent>
  <xr:revisionPtr revIDLastSave="0" documentId="13_ncr:1_{B4ACC468-121F-4B43-926F-7134C74FA4F3}" xr6:coauthVersionLast="47" xr6:coauthVersionMax="47" xr10:uidLastSave="{00000000-0000-0000-0000-000000000000}"/>
  <bookViews>
    <workbookView xWindow="-120" yWindow="-120" windowWidth="29040" windowHeight="15840" xr2:uid="{6EF22F80-EC26-457C-A3E8-633792E72BBE}"/>
  </bookViews>
  <sheets>
    <sheet name="Accueil" sheetId="6" r:id="rId1"/>
    <sheet name="Logos_Collab" sheetId="31" r:id="rId2"/>
    <sheet name="Pour rapport" sheetId="1" r:id="rId3"/>
    <sheet name="Options" sheetId="26" r:id="rId4"/>
    <sheet name="TCD" sheetId="21" r:id="rId5"/>
    <sheet name="0-1 an" sheetId="9" r:id="rId6"/>
    <sheet name="2-5 ans" sheetId="27" r:id="rId7"/>
    <sheet name="6-10 ans" sheetId="28" r:id="rId8"/>
    <sheet name="11-25 ans" sheetId="29" r:id="rId9"/>
    <sheet name="Legende" sheetId="2" r:id="rId10"/>
    <sheet name="Données" sheetId="7" r:id="rId11"/>
  </sheets>
  <definedNames>
    <definedName name="_xlnm._FilterDatabase" localSheetId="2" hidden="1">'Pour rapport'!$A$6:$W$686</definedName>
    <definedName name="_xlnm.Print_Titles" localSheetId="2">'Pour rapport'!$6:$6</definedName>
    <definedName name="Tab_complet">'Pour rapport'!$A$6:$W$686</definedName>
    <definedName name="_xlnm.Print_Area" localSheetId="2">'Pour rapport'!$A$3:$L$701</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7" l="1"/>
  <c r="B19" i="26"/>
  <c r="D19" i="26"/>
  <c r="C19" i="26"/>
  <c r="P390" i="1" l="1"/>
  <c r="Q390" i="1"/>
  <c r="R390" i="1"/>
  <c r="S390" i="1"/>
  <c r="T390" i="1"/>
  <c r="U390" i="1"/>
  <c r="V390" i="1"/>
  <c r="W390" i="1"/>
  <c r="X390" i="1"/>
  <c r="Y390" i="1"/>
  <c r="Z390" i="1"/>
  <c r="AA390" i="1"/>
  <c r="AE390" i="1" s="1"/>
  <c r="N10" i="1"/>
  <c r="N25" i="1"/>
  <c r="AA25" i="1"/>
  <c r="AF25" i="1" s="1"/>
  <c r="Z25" i="1"/>
  <c r="Y25" i="1"/>
  <c r="X25" i="1"/>
  <c r="W25" i="1"/>
  <c r="V25" i="1"/>
  <c r="U25" i="1"/>
  <c r="T25" i="1"/>
  <c r="S25" i="1"/>
  <c r="R25" i="1"/>
  <c r="Q25" i="1"/>
  <c r="P25" i="1"/>
  <c r="P26" i="1"/>
  <c r="Q26" i="1"/>
  <c r="R26" i="1"/>
  <c r="S26" i="1"/>
  <c r="T26" i="1"/>
  <c r="U26" i="1"/>
  <c r="V26" i="1"/>
  <c r="W26" i="1"/>
  <c r="X26" i="1"/>
  <c r="Y26" i="1"/>
  <c r="Z26" i="1"/>
  <c r="AA26" i="1"/>
  <c r="AE26" i="1" s="1"/>
  <c r="P27" i="1"/>
  <c r="Q27" i="1"/>
  <c r="R27" i="1"/>
  <c r="S27" i="1"/>
  <c r="T27" i="1"/>
  <c r="U27" i="1"/>
  <c r="V27" i="1"/>
  <c r="W27" i="1"/>
  <c r="X27" i="1"/>
  <c r="Y27" i="1"/>
  <c r="Z27" i="1"/>
  <c r="AA27" i="1"/>
  <c r="AE27" i="1" s="1"/>
  <c r="P24" i="1"/>
  <c r="Q24" i="1"/>
  <c r="R24" i="1"/>
  <c r="S24" i="1"/>
  <c r="T24" i="1"/>
  <c r="U24" i="1"/>
  <c r="V24" i="1"/>
  <c r="W24" i="1"/>
  <c r="X24" i="1"/>
  <c r="Y24" i="1"/>
  <c r="Z24" i="1"/>
  <c r="AA24" i="1"/>
  <c r="AE24" i="1" s="1"/>
  <c r="P21" i="1"/>
  <c r="Q21" i="1"/>
  <c r="R21" i="1"/>
  <c r="S21" i="1"/>
  <c r="T21" i="1"/>
  <c r="U21" i="1"/>
  <c r="V21" i="1"/>
  <c r="W21" i="1"/>
  <c r="X21" i="1"/>
  <c r="Y21" i="1"/>
  <c r="Z21" i="1"/>
  <c r="AA21" i="1"/>
  <c r="AG21" i="1" s="1"/>
  <c r="P22" i="1"/>
  <c r="Q22" i="1"/>
  <c r="R22" i="1"/>
  <c r="S22" i="1"/>
  <c r="T22" i="1"/>
  <c r="U22" i="1"/>
  <c r="V22" i="1"/>
  <c r="W22" i="1"/>
  <c r="X22" i="1"/>
  <c r="Y22" i="1"/>
  <c r="Z22" i="1"/>
  <c r="AA22" i="1"/>
  <c r="AE22" i="1" s="1"/>
  <c r="P23" i="1"/>
  <c r="Q23" i="1"/>
  <c r="R23" i="1"/>
  <c r="S23" i="1"/>
  <c r="T23" i="1"/>
  <c r="U23" i="1"/>
  <c r="V23" i="1"/>
  <c r="W23" i="1"/>
  <c r="X23" i="1"/>
  <c r="Y23" i="1"/>
  <c r="Z23" i="1"/>
  <c r="AA23" i="1"/>
  <c r="AE23" i="1" s="1"/>
  <c r="C21" i="26"/>
  <c r="D22" i="26"/>
  <c r="C22" i="26"/>
  <c r="B21" i="26"/>
  <c r="B22" i="26"/>
  <c r="D21" i="26"/>
  <c r="AG390" i="1" l="1"/>
  <c r="AF390" i="1"/>
  <c r="AF26" i="1"/>
  <c r="AG25" i="1"/>
  <c r="AE25" i="1"/>
  <c r="AG26" i="1"/>
  <c r="AG27" i="1"/>
  <c r="AF24" i="1"/>
  <c r="AF27" i="1"/>
  <c r="AE21" i="1"/>
  <c r="AG24" i="1"/>
  <c r="AF21" i="1"/>
  <c r="AG22" i="1"/>
  <c r="AF22" i="1"/>
  <c r="AG23" i="1"/>
  <c r="AF23" i="1"/>
  <c r="C23" i="26"/>
  <c r="D23" i="26"/>
  <c r="B23" i="26"/>
  <c r="B25" i="26" l="1"/>
  <c r="D25" i="26"/>
  <c r="C25" i="26"/>
  <c r="D15" i="29"/>
  <c r="D16" i="29"/>
  <c r="D14" i="29"/>
  <c r="D13" i="29"/>
  <c r="D16" i="28"/>
  <c r="D15" i="28"/>
  <c r="D14" i="28"/>
  <c r="D13" i="28"/>
  <c r="D16" i="27"/>
  <c r="D15" i="27"/>
  <c r="D14" i="27"/>
  <c r="D16" i="9"/>
  <c r="D15" i="9"/>
  <c r="D14" i="9"/>
  <c r="D13" i="9"/>
  <c r="P10" i="1"/>
  <c r="P593" i="1"/>
  <c r="Q593" i="1"/>
  <c r="R593" i="1"/>
  <c r="S593" i="1"/>
  <c r="T593" i="1"/>
  <c r="U593" i="1"/>
  <c r="V593" i="1"/>
  <c r="W593" i="1"/>
  <c r="X593" i="1"/>
  <c r="Y593" i="1"/>
  <c r="Z593" i="1"/>
  <c r="AA593" i="1"/>
  <c r="AE593" i="1" s="1"/>
  <c r="X7" i="1"/>
  <c r="X8" i="1"/>
  <c r="X9" i="1"/>
  <c r="X10" i="1"/>
  <c r="X11" i="1"/>
  <c r="X12" i="1"/>
  <c r="X13" i="1"/>
  <c r="X14" i="1"/>
  <c r="X15" i="1"/>
  <c r="X16" i="1"/>
  <c r="X17" i="1"/>
  <c r="X18" i="1"/>
  <c r="X19" i="1"/>
  <c r="X20"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X506" i="1"/>
  <c r="X507" i="1"/>
  <c r="X508" i="1"/>
  <c r="X509" i="1"/>
  <c r="X510" i="1"/>
  <c r="X511" i="1"/>
  <c r="X512" i="1"/>
  <c r="X513" i="1"/>
  <c r="X514" i="1"/>
  <c r="X515" i="1"/>
  <c r="X516" i="1"/>
  <c r="X517" i="1"/>
  <c r="X518" i="1"/>
  <c r="X519" i="1"/>
  <c r="X520" i="1"/>
  <c r="X521" i="1"/>
  <c r="X522" i="1"/>
  <c r="X523" i="1"/>
  <c r="X524" i="1"/>
  <c r="X525" i="1"/>
  <c r="X526" i="1"/>
  <c r="X527" i="1"/>
  <c r="X528" i="1"/>
  <c r="X529" i="1"/>
  <c r="X530" i="1"/>
  <c r="X531" i="1"/>
  <c r="X532" i="1"/>
  <c r="X533" i="1"/>
  <c r="X534" i="1"/>
  <c r="X535" i="1"/>
  <c r="X536" i="1"/>
  <c r="X537" i="1"/>
  <c r="X538" i="1"/>
  <c r="X539" i="1"/>
  <c r="X540" i="1"/>
  <c r="X541" i="1"/>
  <c r="X542" i="1"/>
  <c r="X543" i="1"/>
  <c r="X544" i="1"/>
  <c r="X545" i="1"/>
  <c r="X546" i="1"/>
  <c r="X547" i="1"/>
  <c r="X548" i="1"/>
  <c r="X549" i="1"/>
  <c r="X550" i="1"/>
  <c r="X551" i="1"/>
  <c r="X552" i="1"/>
  <c r="X553" i="1"/>
  <c r="X554" i="1"/>
  <c r="X555" i="1"/>
  <c r="X556" i="1"/>
  <c r="X557" i="1"/>
  <c r="X558" i="1"/>
  <c r="X559" i="1"/>
  <c r="X560" i="1"/>
  <c r="X561" i="1"/>
  <c r="X562" i="1"/>
  <c r="X563" i="1"/>
  <c r="X564" i="1"/>
  <c r="X565" i="1"/>
  <c r="X566" i="1"/>
  <c r="X567" i="1"/>
  <c r="X568" i="1"/>
  <c r="X569" i="1"/>
  <c r="X570" i="1"/>
  <c r="X571" i="1"/>
  <c r="X572" i="1"/>
  <c r="X573" i="1"/>
  <c r="X574" i="1"/>
  <c r="X575" i="1"/>
  <c r="X576" i="1"/>
  <c r="X577" i="1"/>
  <c r="X578" i="1"/>
  <c r="X579" i="1"/>
  <c r="X580" i="1"/>
  <c r="X581" i="1"/>
  <c r="X582" i="1"/>
  <c r="X583" i="1"/>
  <c r="X584" i="1"/>
  <c r="X585" i="1"/>
  <c r="X586" i="1"/>
  <c r="X587" i="1"/>
  <c r="X588" i="1"/>
  <c r="X589" i="1"/>
  <c r="X590" i="1"/>
  <c r="X591" i="1"/>
  <c r="X592" i="1"/>
  <c r="X594" i="1"/>
  <c r="X595" i="1"/>
  <c r="X596" i="1"/>
  <c r="X597" i="1"/>
  <c r="X598" i="1"/>
  <c r="X599" i="1"/>
  <c r="X600" i="1"/>
  <c r="X601" i="1"/>
  <c r="X602" i="1"/>
  <c r="X603" i="1"/>
  <c r="X604" i="1"/>
  <c r="X605" i="1"/>
  <c r="X606" i="1"/>
  <c r="X607" i="1"/>
  <c r="X608" i="1"/>
  <c r="X609" i="1"/>
  <c r="X610" i="1"/>
  <c r="X611" i="1"/>
  <c r="X612" i="1"/>
  <c r="X613" i="1"/>
  <c r="X614" i="1"/>
  <c r="X615" i="1"/>
  <c r="X616" i="1"/>
  <c r="X617" i="1"/>
  <c r="X618" i="1"/>
  <c r="X619" i="1"/>
  <c r="X620" i="1"/>
  <c r="X621" i="1"/>
  <c r="X622" i="1"/>
  <c r="X623" i="1"/>
  <c r="X624" i="1"/>
  <c r="X625" i="1"/>
  <c r="X626" i="1"/>
  <c r="X627" i="1"/>
  <c r="X628" i="1"/>
  <c r="X629" i="1"/>
  <c r="X630" i="1"/>
  <c r="X631" i="1"/>
  <c r="X632" i="1"/>
  <c r="X633" i="1"/>
  <c r="X634" i="1"/>
  <c r="X635" i="1"/>
  <c r="X636" i="1"/>
  <c r="X637" i="1"/>
  <c r="X638" i="1"/>
  <c r="X639" i="1"/>
  <c r="X640" i="1"/>
  <c r="X641" i="1"/>
  <c r="X642" i="1"/>
  <c r="X643" i="1"/>
  <c r="X644" i="1"/>
  <c r="X645" i="1"/>
  <c r="X646" i="1"/>
  <c r="X647" i="1"/>
  <c r="X648" i="1"/>
  <c r="X649" i="1"/>
  <c r="X650" i="1"/>
  <c r="X651" i="1"/>
  <c r="X652" i="1"/>
  <c r="X653" i="1"/>
  <c r="X654" i="1"/>
  <c r="X655" i="1"/>
  <c r="X656" i="1"/>
  <c r="X657" i="1"/>
  <c r="X658" i="1"/>
  <c r="X659" i="1"/>
  <c r="X660" i="1"/>
  <c r="X661" i="1"/>
  <c r="X662" i="1"/>
  <c r="X663" i="1"/>
  <c r="X664" i="1"/>
  <c r="X665" i="1"/>
  <c r="X666" i="1"/>
  <c r="X667" i="1"/>
  <c r="X668" i="1"/>
  <c r="X669" i="1"/>
  <c r="X670" i="1"/>
  <c r="X671" i="1"/>
  <c r="X672" i="1"/>
  <c r="X673" i="1"/>
  <c r="X674" i="1"/>
  <c r="X675" i="1"/>
  <c r="X676" i="1"/>
  <c r="X677" i="1"/>
  <c r="X678" i="1"/>
  <c r="X679" i="1"/>
  <c r="X680" i="1"/>
  <c r="X681" i="1"/>
  <c r="X682" i="1"/>
  <c r="X683" i="1"/>
  <c r="X684" i="1"/>
  <c r="X685" i="1"/>
  <c r="X686" i="1"/>
  <c r="Y7" i="1"/>
  <c r="Z7" i="1"/>
  <c r="AA7" i="1"/>
  <c r="AE7" i="1" s="1"/>
  <c r="Y8" i="1"/>
  <c r="Z8" i="1"/>
  <c r="AA8" i="1"/>
  <c r="AG8" i="1" s="1"/>
  <c r="Y9" i="1"/>
  <c r="Z9" i="1"/>
  <c r="AA9" i="1"/>
  <c r="AF9" i="1" s="1"/>
  <c r="Y10" i="1"/>
  <c r="Z10" i="1"/>
  <c r="AA10" i="1"/>
  <c r="AE10" i="1" s="1"/>
  <c r="Y11" i="1"/>
  <c r="Z11" i="1"/>
  <c r="AA11" i="1"/>
  <c r="AE11" i="1" s="1"/>
  <c r="Y12" i="1"/>
  <c r="Z12" i="1"/>
  <c r="AA12" i="1"/>
  <c r="AE12" i="1" s="1"/>
  <c r="Y13" i="1"/>
  <c r="Z13" i="1"/>
  <c r="AA13" i="1"/>
  <c r="AE13" i="1" s="1"/>
  <c r="Y14" i="1"/>
  <c r="Z14" i="1"/>
  <c r="AA14" i="1"/>
  <c r="AE14" i="1" s="1"/>
  <c r="Y15" i="1"/>
  <c r="Z15" i="1"/>
  <c r="AA15" i="1"/>
  <c r="AE15" i="1" s="1"/>
  <c r="Y16" i="1"/>
  <c r="Z16" i="1"/>
  <c r="AA16" i="1"/>
  <c r="AF16" i="1" s="1"/>
  <c r="Y17" i="1"/>
  <c r="Z17" i="1"/>
  <c r="AA17" i="1"/>
  <c r="AF17" i="1" s="1"/>
  <c r="Y18" i="1"/>
  <c r="Z18" i="1"/>
  <c r="AA18" i="1"/>
  <c r="AE18" i="1" s="1"/>
  <c r="Y19" i="1"/>
  <c r="Z19" i="1"/>
  <c r="AA19" i="1"/>
  <c r="AE19" i="1" s="1"/>
  <c r="Y20" i="1"/>
  <c r="Z20" i="1"/>
  <c r="AA20" i="1"/>
  <c r="AE20" i="1" s="1"/>
  <c r="Y28" i="1"/>
  <c r="Z28" i="1"/>
  <c r="AA28" i="1"/>
  <c r="AE28" i="1" s="1"/>
  <c r="Y29" i="1"/>
  <c r="Z29" i="1"/>
  <c r="AA29" i="1"/>
  <c r="AE29" i="1" s="1"/>
  <c r="Y30" i="1"/>
  <c r="Z30" i="1"/>
  <c r="AA30" i="1"/>
  <c r="AE30" i="1" s="1"/>
  <c r="Y31" i="1"/>
  <c r="Z31" i="1"/>
  <c r="AA31" i="1"/>
  <c r="AE31" i="1" s="1"/>
  <c r="Y32" i="1"/>
  <c r="Z32" i="1"/>
  <c r="AA32" i="1"/>
  <c r="AF32" i="1" s="1"/>
  <c r="Y33" i="1"/>
  <c r="Z33" i="1"/>
  <c r="AA33" i="1"/>
  <c r="AF33" i="1" s="1"/>
  <c r="Y34" i="1"/>
  <c r="Z34" i="1"/>
  <c r="AA34" i="1"/>
  <c r="AE34" i="1" s="1"/>
  <c r="Y35" i="1"/>
  <c r="Z35" i="1"/>
  <c r="AA35" i="1"/>
  <c r="AG35" i="1" s="1"/>
  <c r="Y36" i="1"/>
  <c r="Z36" i="1"/>
  <c r="AA36" i="1"/>
  <c r="AE36" i="1" s="1"/>
  <c r="Y37" i="1"/>
  <c r="Z37" i="1"/>
  <c r="AA37" i="1"/>
  <c r="AE37" i="1" s="1"/>
  <c r="Y38" i="1"/>
  <c r="Z38" i="1"/>
  <c r="AA38" i="1"/>
  <c r="AE38" i="1" s="1"/>
  <c r="Y39" i="1"/>
  <c r="Z39" i="1"/>
  <c r="AA39" i="1"/>
  <c r="AE39" i="1" s="1"/>
  <c r="Y40" i="1"/>
  <c r="Z40" i="1"/>
  <c r="AA40" i="1"/>
  <c r="AF40" i="1" s="1"/>
  <c r="Y41" i="1"/>
  <c r="Z41" i="1"/>
  <c r="AA41" i="1"/>
  <c r="AE41" i="1" s="1"/>
  <c r="Y42" i="1"/>
  <c r="Z42" i="1"/>
  <c r="AA42" i="1"/>
  <c r="AE42" i="1" s="1"/>
  <c r="Y43" i="1"/>
  <c r="Z43" i="1"/>
  <c r="AA43" i="1"/>
  <c r="AG43" i="1" s="1"/>
  <c r="Y44" i="1"/>
  <c r="Z44" i="1"/>
  <c r="AA44" i="1"/>
  <c r="AE44" i="1" s="1"/>
  <c r="Y45" i="1"/>
  <c r="Z45" i="1"/>
  <c r="AA45" i="1"/>
  <c r="AE45" i="1" s="1"/>
  <c r="Y46" i="1"/>
  <c r="Z46" i="1"/>
  <c r="AA46" i="1"/>
  <c r="AE46" i="1" s="1"/>
  <c r="Y47" i="1"/>
  <c r="Z47" i="1"/>
  <c r="AA47" i="1"/>
  <c r="AF47" i="1" s="1"/>
  <c r="Y48" i="1"/>
  <c r="Z48" i="1"/>
  <c r="AA48" i="1"/>
  <c r="AF48" i="1" s="1"/>
  <c r="Y49" i="1"/>
  <c r="Z49" i="1"/>
  <c r="AA49" i="1"/>
  <c r="AE49" i="1" s="1"/>
  <c r="Y50" i="1"/>
  <c r="Z50" i="1"/>
  <c r="AA50" i="1"/>
  <c r="AE50" i="1" s="1"/>
  <c r="Y51" i="1"/>
  <c r="Z51" i="1"/>
  <c r="AA51" i="1"/>
  <c r="AG51" i="1" s="1"/>
  <c r="Y52" i="1"/>
  <c r="Z52" i="1"/>
  <c r="AA52" i="1"/>
  <c r="AE52" i="1" s="1"/>
  <c r="Y53" i="1"/>
  <c r="Z53" i="1"/>
  <c r="AA53" i="1"/>
  <c r="AE53" i="1" s="1"/>
  <c r="Y54" i="1"/>
  <c r="Z54" i="1"/>
  <c r="AA54" i="1"/>
  <c r="AE54" i="1" s="1"/>
  <c r="Y55" i="1"/>
  <c r="Z55" i="1"/>
  <c r="AA55" i="1"/>
  <c r="AE55" i="1" s="1"/>
  <c r="Y56" i="1"/>
  <c r="Z56" i="1"/>
  <c r="AA56" i="1"/>
  <c r="AF56" i="1" s="1"/>
  <c r="Y57" i="1"/>
  <c r="Z57" i="1"/>
  <c r="AA57" i="1"/>
  <c r="AE57" i="1" s="1"/>
  <c r="Y58" i="1"/>
  <c r="Z58" i="1"/>
  <c r="AA58" i="1"/>
  <c r="AE58" i="1" s="1"/>
  <c r="Y59" i="1"/>
  <c r="Z59" i="1"/>
  <c r="AA59" i="1"/>
  <c r="AG59" i="1" s="1"/>
  <c r="Y60" i="1"/>
  <c r="Z60" i="1"/>
  <c r="AA60" i="1"/>
  <c r="AE60" i="1" s="1"/>
  <c r="Y61" i="1"/>
  <c r="Z61" i="1"/>
  <c r="AA61" i="1"/>
  <c r="AE61" i="1" s="1"/>
  <c r="Y62" i="1"/>
  <c r="Z62" i="1"/>
  <c r="AA62" i="1"/>
  <c r="AE62" i="1" s="1"/>
  <c r="Y63" i="1"/>
  <c r="Z63" i="1"/>
  <c r="AA63" i="1"/>
  <c r="AE63" i="1" s="1"/>
  <c r="Y64" i="1"/>
  <c r="Z64" i="1"/>
  <c r="AA64" i="1"/>
  <c r="AF64" i="1" s="1"/>
  <c r="Y65" i="1"/>
  <c r="Z65" i="1"/>
  <c r="AA65" i="1"/>
  <c r="AE65" i="1" s="1"/>
  <c r="Y66" i="1"/>
  <c r="Z66" i="1"/>
  <c r="AA66" i="1"/>
  <c r="AE66" i="1" s="1"/>
  <c r="Y67" i="1"/>
  <c r="Z67" i="1"/>
  <c r="AA67" i="1"/>
  <c r="AF67" i="1" s="1"/>
  <c r="Y68" i="1"/>
  <c r="Z68" i="1"/>
  <c r="AA68" i="1"/>
  <c r="AE68" i="1" s="1"/>
  <c r="Y69" i="1"/>
  <c r="Z69" i="1"/>
  <c r="AA69" i="1"/>
  <c r="AE69" i="1" s="1"/>
  <c r="Y70" i="1"/>
  <c r="Z70" i="1"/>
  <c r="AA70" i="1"/>
  <c r="AE70" i="1" s="1"/>
  <c r="Y71" i="1"/>
  <c r="Z71" i="1"/>
  <c r="AA71" i="1"/>
  <c r="AE71" i="1" s="1"/>
  <c r="Y72" i="1"/>
  <c r="Z72" i="1"/>
  <c r="AA72" i="1"/>
  <c r="AF72" i="1" s="1"/>
  <c r="Y73" i="1"/>
  <c r="Z73" i="1"/>
  <c r="AA73" i="1"/>
  <c r="AE73" i="1" s="1"/>
  <c r="Y74" i="1"/>
  <c r="Z74" i="1"/>
  <c r="AA74" i="1"/>
  <c r="AE74" i="1" s="1"/>
  <c r="Y75" i="1"/>
  <c r="Z75" i="1"/>
  <c r="AA75" i="1"/>
  <c r="AG75" i="1" s="1"/>
  <c r="Y76" i="1"/>
  <c r="Z76" i="1"/>
  <c r="AA76" i="1"/>
  <c r="AE76" i="1" s="1"/>
  <c r="Y77" i="1"/>
  <c r="Z77" i="1"/>
  <c r="AA77" i="1"/>
  <c r="AE77" i="1" s="1"/>
  <c r="Y78" i="1"/>
  <c r="Z78" i="1"/>
  <c r="AA78" i="1"/>
  <c r="AE78" i="1" s="1"/>
  <c r="Y79" i="1"/>
  <c r="Z79" i="1"/>
  <c r="AA79" i="1"/>
  <c r="AE79" i="1" s="1"/>
  <c r="Y80" i="1"/>
  <c r="Z80" i="1"/>
  <c r="AA80" i="1"/>
  <c r="AF80" i="1" s="1"/>
  <c r="Y81" i="1"/>
  <c r="Z81" i="1"/>
  <c r="AA81" i="1"/>
  <c r="AE81" i="1" s="1"/>
  <c r="Y82" i="1"/>
  <c r="Z82" i="1"/>
  <c r="AA82" i="1"/>
  <c r="AE82" i="1" s="1"/>
  <c r="Y83" i="1"/>
  <c r="Z83" i="1"/>
  <c r="AA83" i="1"/>
  <c r="AG83" i="1" s="1"/>
  <c r="Y84" i="1"/>
  <c r="Z84" i="1"/>
  <c r="AA84" i="1"/>
  <c r="AE84" i="1" s="1"/>
  <c r="Y85" i="1"/>
  <c r="Z85" i="1"/>
  <c r="AA85" i="1"/>
  <c r="AE85" i="1" s="1"/>
  <c r="Y86" i="1"/>
  <c r="Z86" i="1"/>
  <c r="AA86" i="1"/>
  <c r="AE86" i="1" s="1"/>
  <c r="Y87" i="1"/>
  <c r="Z87" i="1"/>
  <c r="AA87" i="1"/>
  <c r="AE87" i="1" s="1"/>
  <c r="Y88" i="1"/>
  <c r="Z88" i="1"/>
  <c r="AA88" i="1"/>
  <c r="AF88" i="1" s="1"/>
  <c r="Y89" i="1"/>
  <c r="Z89" i="1"/>
  <c r="AA89" i="1"/>
  <c r="AE89" i="1" s="1"/>
  <c r="Y90" i="1"/>
  <c r="Z90" i="1"/>
  <c r="AA90" i="1"/>
  <c r="AG90" i="1" s="1"/>
  <c r="Y91" i="1"/>
  <c r="Z91" i="1"/>
  <c r="AA91" i="1"/>
  <c r="AG91" i="1" s="1"/>
  <c r="Y92" i="1"/>
  <c r="Z92" i="1"/>
  <c r="AA92" i="1"/>
  <c r="AE92" i="1" s="1"/>
  <c r="Y93" i="1"/>
  <c r="Z93" i="1"/>
  <c r="AA93" i="1"/>
  <c r="AE93" i="1" s="1"/>
  <c r="Y94" i="1"/>
  <c r="Z94" i="1"/>
  <c r="AA94" i="1"/>
  <c r="AE94" i="1" s="1"/>
  <c r="Y95" i="1"/>
  <c r="Z95" i="1"/>
  <c r="AA95" i="1"/>
  <c r="AE95" i="1" s="1"/>
  <c r="Y96" i="1"/>
  <c r="Z96" i="1"/>
  <c r="AA96" i="1"/>
  <c r="AF96" i="1" s="1"/>
  <c r="Y97" i="1"/>
  <c r="Z97" i="1"/>
  <c r="AA97" i="1"/>
  <c r="AE97" i="1" s="1"/>
  <c r="Y98" i="1"/>
  <c r="Z98" i="1"/>
  <c r="AA98" i="1"/>
  <c r="AG98" i="1" s="1"/>
  <c r="Y99" i="1"/>
  <c r="Z99" i="1"/>
  <c r="AA99" i="1"/>
  <c r="AG99" i="1" s="1"/>
  <c r="Y100" i="1"/>
  <c r="Z100" i="1"/>
  <c r="AA100" i="1"/>
  <c r="AE100" i="1" s="1"/>
  <c r="Y101" i="1"/>
  <c r="Z101" i="1"/>
  <c r="AA101" i="1"/>
  <c r="AE101" i="1" s="1"/>
  <c r="Y102" i="1"/>
  <c r="Z102" i="1"/>
  <c r="AA102" i="1"/>
  <c r="AE102" i="1" s="1"/>
  <c r="Y103" i="1"/>
  <c r="Z103" i="1"/>
  <c r="AA103" i="1"/>
  <c r="AE103" i="1" s="1"/>
  <c r="Y104" i="1"/>
  <c r="Z104" i="1"/>
  <c r="AA104" i="1"/>
  <c r="AF104" i="1" s="1"/>
  <c r="Y105" i="1"/>
  <c r="Z105" i="1"/>
  <c r="AA105" i="1"/>
  <c r="AG105" i="1" s="1"/>
  <c r="Y106" i="1"/>
  <c r="Z106" i="1"/>
  <c r="AA106" i="1"/>
  <c r="AG106" i="1" s="1"/>
  <c r="Y107" i="1"/>
  <c r="Z107" i="1"/>
  <c r="AA107" i="1"/>
  <c r="AE107" i="1" s="1"/>
  <c r="Y108" i="1"/>
  <c r="Z108" i="1"/>
  <c r="AA108" i="1"/>
  <c r="AE108" i="1" s="1"/>
  <c r="Y109" i="1"/>
  <c r="Z109" i="1"/>
  <c r="AA109" i="1"/>
  <c r="AE109" i="1" s="1"/>
  <c r="Y110" i="1"/>
  <c r="Z110" i="1"/>
  <c r="AA110" i="1"/>
  <c r="AE110" i="1" s="1"/>
  <c r="Y111" i="1"/>
  <c r="Z111" i="1"/>
  <c r="AA111" i="1"/>
  <c r="AF111" i="1" s="1"/>
  <c r="Y112" i="1"/>
  <c r="Z112" i="1"/>
  <c r="AA112" i="1"/>
  <c r="AE112" i="1" s="1"/>
  <c r="Y113" i="1"/>
  <c r="Z113" i="1"/>
  <c r="AA113" i="1"/>
  <c r="AF113" i="1" s="1"/>
  <c r="Y114" i="1"/>
  <c r="Z114" i="1"/>
  <c r="AA114" i="1"/>
  <c r="AG114" i="1" s="1"/>
  <c r="Y115" i="1"/>
  <c r="Z115" i="1"/>
  <c r="AA115" i="1"/>
  <c r="AE115" i="1" s="1"/>
  <c r="Y116" i="1"/>
  <c r="Z116" i="1"/>
  <c r="AA116" i="1"/>
  <c r="AE116" i="1" s="1"/>
  <c r="Y117" i="1"/>
  <c r="Z117" i="1"/>
  <c r="AA117" i="1"/>
  <c r="AE117" i="1" s="1"/>
  <c r="Y118" i="1"/>
  <c r="Z118" i="1"/>
  <c r="AA118" i="1"/>
  <c r="AE118" i="1" s="1"/>
  <c r="Y119" i="1"/>
  <c r="Z119" i="1"/>
  <c r="AA119" i="1"/>
  <c r="AF119" i="1" s="1"/>
  <c r="Y120" i="1"/>
  <c r="Z120" i="1"/>
  <c r="AA120" i="1"/>
  <c r="AE120" i="1" s="1"/>
  <c r="Y121" i="1"/>
  <c r="Z121" i="1"/>
  <c r="AA121" i="1"/>
  <c r="AE121" i="1" s="1"/>
  <c r="Y122" i="1"/>
  <c r="Z122" i="1"/>
  <c r="AA122" i="1"/>
  <c r="AG122" i="1" s="1"/>
  <c r="Y123" i="1"/>
  <c r="Z123" i="1"/>
  <c r="AA123" i="1"/>
  <c r="AE123" i="1" s="1"/>
  <c r="Y124" i="1"/>
  <c r="Z124" i="1"/>
  <c r="AA124" i="1"/>
  <c r="AE124" i="1" s="1"/>
  <c r="Y125" i="1"/>
  <c r="Z125" i="1"/>
  <c r="AA125" i="1"/>
  <c r="AE125" i="1" s="1"/>
  <c r="Y126" i="1"/>
  <c r="Z126" i="1"/>
  <c r="AA126" i="1"/>
  <c r="AE126" i="1" s="1"/>
  <c r="Y127" i="1"/>
  <c r="Z127" i="1"/>
  <c r="AA127" i="1"/>
  <c r="AF127" i="1" s="1"/>
  <c r="Y128" i="1"/>
  <c r="Z128" i="1"/>
  <c r="AA128" i="1"/>
  <c r="AE128" i="1" s="1"/>
  <c r="Y129" i="1"/>
  <c r="Z129" i="1"/>
  <c r="AA129" i="1"/>
  <c r="AE129" i="1" s="1"/>
  <c r="Y130" i="1"/>
  <c r="Z130" i="1"/>
  <c r="AA130" i="1"/>
  <c r="AG130" i="1" s="1"/>
  <c r="Y131" i="1"/>
  <c r="Z131" i="1"/>
  <c r="AA131" i="1"/>
  <c r="AE131" i="1" s="1"/>
  <c r="Y132" i="1"/>
  <c r="Z132" i="1"/>
  <c r="AA132" i="1"/>
  <c r="AE132" i="1" s="1"/>
  <c r="Y133" i="1"/>
  <c r="Z133" i="1"/>
  <c r="AA133" i="1"/>
  <c r="AE133" i="1" s="1"/>
  <c r="Y134" i="1"/>
  <c r="Z134" i="1"/>
  <c r="AA134" i="1"/>
  <c r="AE134" i="1" s="1"/>
  <c r="Y135" i="1"/>
  <c r="Z135" i="1"/>
  <c r="AA135" i="1"/>
  <c r="AF135" i="1" s="1"/>
  <c r="Y136" i="1"/>
  <c r="Z136" i="1"/>
  <c r="AA136" i="1"/>
  <c r="AE136" i="1" s="1"/>
  <c r="Y137" i="1"/>
  <c r="Z137" i="1"/>
  <c r="AA137" i="1"/>
  <c r="AE137" i="1" s="1"/>
  <c r="Y138" i="1"/>
  <c r="Z138" i="1"/>
  <c r="AA138" i="1"/>
  <c r="AG138" i="1" s="1"/>
  <c r="Y139" i="1"/>
  <c r="Z139" i="1"/>
  <c r="AA139" i="1"/>
  <c r="AE139" i="1" s="1"/>
  <c r="Y140" i="1"/>
  <c r="Z140" i="1"/>
  <c r="AA140" i="1"/>
  <c r="AE140" i="1" s="1"/>
  <c r="Y141" i="1"/>
  <c r="Z141" i="1"/>
  <c r="AA141" i="1"/>
  <c r="AE141" i="1" s="1"/>
  <c r="Y142" i="1"/>
  <c r="Z142" i="1"/>
  <c r="AA142" i="1"/>
  <c r="AE142" i="1" s="1"/>
  <c r="Y143" i="1"/>
  <c r="Z143" i="1"/>
  <c r="AA143" i="1"/>
  <c r="AF143" i="1" s="1"/>
  <c r="Y144" i="1"/>
  <c r="Z144" i="1"/>
  <c r="AA144" i="1"/>
  <c r="AE144" i="1" s="1"/>
  <c r="Y145" i="1"/>
  <c r="Z145" i="1"/>
  <c r="AA145" i="1"/>
  <c r="AE145" i="1" s="1"/>
  <c r="Y146" i="1"/>
  <c r="Z146" i="1"/>
  <c r="AA146" i="1"/>
  <c r="AG146" i="1" s="1"/>
  <c r="Y147" i="1"/>
  <c r="Z147" i="1"/>
  <c r="AA147" i="1"/>
  <c r="AE147" i="1" s="1"/>
  <c r="Y148" i="1"/>
  <c r="Z148" i="1"/>
  <c r="AA148" i="1"/>
  <c r="AE148" i="1" s="1"/>
  <c r="Y149" i="1"/>
  <c r="Z149" i="1"/>
  <c r="AA149" i="1"/>
  <c r="AE149" i="1" s="1"/>
  <c r="Y150" i="1"/>
  <c r="Z150" i="1"/>
  <c r="AA150" i="1"/>
  <c r="AE150" i="1" s="1"/>
  <c r="Y151" i="1"/>
  <c r="Z151" i="1"/>
  <c r="AA151" i="1"/>
  <c r="AE151" i="1" s="1"/>
  <c r="Y152" i="1"/>
  <c r="Z152" i="1"/>
  <c r="AA152" i="1"/>
  <c r="AE152" i="1" s="1"/>
  <c r="Y153" i="1"/>
  <c r="Z153" i="1"/>
  <c r="AA153" i="1"/>
  <c r="AE153" i="1" s="1"/>
  <c r="Y154" i="1"/>
  <c r="Z154" i="1"/>
  <c r="AA154" i="1"/>
  <c r="AG154" i="1" s="1"/>
  <c r="Y155" i="1"/>
  <c r="Z155" i="1"/>
  <c r="AA155" i="1"/>
  <c r="AE155" i="1" s="1"/>
  <c r="Y156" i="1"/>
  <c r="Z156" i="1"/>
  <c r="AA156" i="1"/>
  <c r="AE156" i="1" s="1"/>
  <c r="Y157" i="1"/>
  <c r="Z157" i="1"/>
  <c r="AA157" i="1"/>
  <c r="AE157" i="1" s="1"/>
  <c r="Y158" i="1"/>
  <c r="Z158" i="1"/>
  <c r="AA158" i="1"/>
  <c r="AE158" i="1" s="1"/>
  <c r="Y159" i="1"/>
  <c r="Z159" i="1"/>
  <c r="AA159" i="1"/>
  <c r="AE159" i="1" s="1"/>
  <c r="Y160" i="1"/>
  <c r="Z160" i="1"/>
  <c r="AA160" i="1"/>
  <c r="AE160" i="1" s="1"/>
  <c r="Y161" i="1"/>
  <c r="Z161" i="1"/>
  <c r="AA161" i="1"/>
  <c r="AF161" i="1" s="1"/>
  <c r="Y162" i="1"/>
  <c r="Z162" i="1"/>
  <c r="AA162" i="1"/>
  <c r="AG162" i="1" s="1"/>
  <c r="Y163" i="1"/>
  <c r="Z163" i="1"/>
  <c r="AA163" i="1"/>
  <c r="AE163" i="1" s="1"/>
  <c r="Y164" i="1"/>
  <c r="Z164" i="1"/>
  <c r="AA164" i="1"/>
  <c r="AE164" i="1" s="1"/>
  <c r="Y165" i="1"/>
  <c r="Z165" i="1"/>
  <c r="AA165" i="1"/>
  <c r="AE165" i="1" s="1"/>
  <c r="Y166" i="1"/>
  <c r="Z166" i="1"/>
  <c r="AA166" i="1"/>
  <c r="AE166" i="1" s="1"/>
  <c r="Y167" i="1"/>
  <c r="Z167" i="1"/>
  <c r="AA167" i="1"/>
  <c r="AE167" i="1" s="1"/>
  <c r="Y168" i="1"/>
  <c r="Z168" i="1"/>
  <c r="AA168" i="1"/>
  <c r="AE168" i="1" s="1"/>
  <c r="Y169" i="1"/>
  <c r="Z169" i="1"/>
  <c r="AA169" i="1"/>
  <c r="AF169" i="1" s="1"/>
  <c r="Y170" i="1"/>
  <c r="Z170" i="1"/>
  <c r="AA170" i="1"/>
  <c r="AG170" i="1" s="1"/>
  <c r="Y171" i="1"/>
  <c r="Z171" i="1"/>
  <c r="AA171" i="1"/>
  <c r="AE171" i="1" s="1"/>
  <c r="Y172" i="1"/>
  <c r="Z172" i="1"/>
  <c r="AA172" i="1"/>
  <c r="AE172" i="1" s="1"/>
  <c r="Y173" i="1"/>
  <c r="Z173" i="1"/>
  <c r="AA173" i="1"/>
  <c r="AE173" i="1" s="1"/>
  <c r="Y174" i="1"/>
  <c r="Z174" i="1"/>
  <c r="AA174" i="1"/>
  <c r="AE174" i="1" s="1"/>
  <c r="Y175" i="1"/>
  <c r="Z175" i="1"/>
  <c r="AA175" i="1"/>
  <c r="AE175" i="1" s="1"/>
  <c r="Y176" i="1"/>
  <c r="Z176" i="1"/>
  <c r="AA176" i="1"/>
  <c r="AE176" i="1" s="1"/>
  <c r="Y177" i="1"/>
  <c r="Z177" i="1"/>
  <c r="AA177" i="1"/>
  <c r="AE177" i="1" s="1"/>
  <c r="Y178" i="1"/>
  <c r="Z178" i="1"/>
  <c r="AA178" i="1"/>
  <c r="AG178" i="1" s="1"/>
  <c r="Y179" i="1"/>
  <c r="Z179" i="1"/>
  <c r="AA179" i="1"/>
  <c r="AE179" i="1" s="1"/>
  <c r="Y180" i="1"/>
  <c r="Z180" i="1"/>
  <c r="AA180" i="1"/>
  <c r="AE180" i="1" s="1"/>
  <c r="Y181" i="1"/>
  <c r="Z181" i="1"/>
  <c r="AA181" i="1"/>
  <c r="AE181" i="1" s="1"/>
  <c r="Y182" i="1"/>
  <c r="Z182" i="1"/>
  <c r="AA182" i="1"/>
  <c r="AE182" i="1" s="1"/>
  <c r="Y183" i="1"/>
  <c r="Z183" i="1"/>
  <c r="AA183" i="1"/>
  <c r="AE183" i="1" s="1"/>
  <c r="Y184" i="1"/>
  <c r="Z184" i="1"/>
  <c r="AA184" i="1"/>
  <c r="AE184" i="1" s="1"/>
  <c r="Y185" i="1"/>
  <c r="Z185" i="1"/>
  <c r="AA185" i="1"/>
  <c r="AE185" i="1" s="1"/>
  <c r="Y186" i="1"/>
  <c r="Z186" i="1"/>
  <c r="AA186" i="1"/>
  <c r="AG186" i="1" s="1"/>
  <c r="Y187" i="1"/>
  <c r="Z187" i="1"/>
  <c r="AA187" i="1"/>
  <c r="AE187" i="1" s="1"/>
  <c r="Y188" i="1"/>
  <c r="Z188" i="1"/>
  <c r="AA188" i="1"/>
  <c r="AE188" i="1" s="1"/>
  <c r="Y189" i="1"/>
  <c r="Z189" i="1"/>
  <c r="AA189" i="1"/>
  <c r="AE189" i="1" s="1"/>
  <c r="Y190" i="1"/>
  <c r="Z190" i="1"/>
  <c r="AA190" i="1"/>
  <c r="AE190" i="1" s="1"/>
  <c r="Y191" i="1"/>
  <c r="Z191" i="1"/>
  <c r="AA191" i="1"/>
  <c r="AE191" i="1" s="1"/>
  <c r="Y192" i="1"/>
  <c r="Z192" i="1"/>
  <c r="AA192" i="1"/>
  <c r="AE192" i="1" s="1"/>
  <c r="Y193" i="1"/>
  <c r="Z193" i="1"/>
  <c r="AA193" i="1"/>
  <c r="AE193" i="1" s="1"/>
  <c r="Y194" i="1"/>
  <c r="Z194" i="1"/>
  <c r="AA194" i="1"/>
  <c r="AG194" i="1" s="1"/>
  <c r="Y195" i="1"/>
  <c r="Z195" i="1"/>
  <c r="AA195" i="1"/>
  <c r="AE195" i="1" s="1"/>
  <c r="Y196" i="1"/>
  <c r="Z196" i="1"/>
  <c r="AA196" i="1"/>
  <c r="AE196" i="1" s="1"/>
  <c r="Y197" i="1"/>
  <c r="Z197" i="1"/>
  <c r="AA197" i="1"/>
  <c r="AE197" i="1" s="1"/>
  <c r="Y198" i="1"/>
  <c r="Z198" i="1"/>
  <c r="AA198" i="1"/>
  <c r="AE198" i="1" s="1"/>
  <c r="Y199" i="1"/>
  <c r="Z199" i="1"/>
  <c r="AA199" i="1"/>
  <c r="AE199" i="1" s="1"/>
  <c r="Y200" i="1"/>
  <c r="Z200" i="1"/>
  <c r="AA200" i="1"/>
  <c r="AE200" i="1" s="1"/>
  <c r="Y201" i="1"/>
  <c r="Z201" i="1"/>
  <c r="AA201" i="1"/>
  <c r="AF201" i="1" s="1"/>
  <c r="Y202" i="1"/>
  <c r="Z202" i="1"/>
  <c r="AA202" i="1"/>
  <c r="AG202" i="1" s="1"/>
  <c r="Y203" i="1"/>
  <c r="Z203" i="1"/>
  <c r="AA203" i="1"/>
  <c r="AE203" i="1" s="1"/>
  <c r="Y204" i="1"/>
  <c r="Z204" i="1"/>
  <c r="AA204" i="1"/>
  <c r="AE204" i="1" s="1"/>
  <c r="Y205" i="1"/>
  <c r="Z205" i="1"/>
  <c r="AA205" i="1"/>
  <c r="AE205" i="1" s="1"/>
  <c r="Y206" i="1"/>
  <c r="Z206" i="1"/>
  <c r="AA206" i="1"/>
  <c r="AE206" i="1" s="1"/>
  <c r="Y207" i="1"/>
  <c r="Z207" i="1"/>
  <c r="AA207" i="1"/>
  <c r="AE207" i="1" s="1"/>
  <c r="Y208" i="1"/>
  <c r="Z208" i="1"/>
  <c r="AA208" i="1"/>
  <c r="AE208" i="1" s="1"/>
  <c r="Y209" i="1"/>
  <c r="Z209" i="1"/>
  <c r="AA209" i="1"/>
  <c r="AG209" i="1" s="1"/>
  <c r="Y210" i="1"/>
  <c r="Z210" i="1"/>
  <c r="AA210" i="1"/>
  <c r="AG210" i="1" s="1"/>
  <c r="Y211" i="1"/>
  <c r="Z211" i="1"/>
  <c r="AA211" i="1"/>
  <c r="AE211" i="1" s="1"/>
  <c r="Y212" i="1"/>
  <c r="Z212" i="1"/>
  <c r="AA212" i="1"/>
  <c r="AE212" i="1" s="1"/>
  <c r="Y213" i="1"/>
  <c r="Z213" i="1"/>
  <c r="AA213" i="1"/>
  <c r="AE213" i="1" s="1"/>
  <c r="Y214" i="1"/>
  <c r="Z214" i="1"/>
  <c r="AA214" i="1"/>
  <c r="AE214" i="1" s="1"/>
  <c r="Y215" i="1"/>
  <c r="Z215" i="1"/>
  <c r="AA215" i="1"/>
  <c r="AE215" i="1" s="1"/>
  <c r="Y216" i="1"/>
  <c r="Z216" i="1"/>
  <c r="AA216" i="1"/>
  <c r="AE216" i="1" s="1"/>
  <c r="Y217" i="1"/>
  <c r="Z217" i="1"/>
  <c r="AA217" i="1"/>
  <c r="AE217" i="1" s="1"/>
  <c r="Y218" i="1"/>
  <c r="Z218" i="1"/>
  <c r="AA218" i="1"/>
  <c r="AG218" i="1" s="1"/>
  <c r="Y219" i="1"/>
  <c r="Z219" i="1"/>
  <c r="AA219" i="1"/>
  <c r="AE219" i="1" s="1"/>
  <c r="Y220" i="1"/>
  <c r="Z220" i="1"/>
  <c r="AA220" i="1"/>
  <c r="AE220" i="1" s="1"/>
  <c r="Y221" i="1"/>
  <c r="Z221" i="1"/>
  <c r="AA221" i="1"/>
  <c r="AE221" i="1" s="1"/>
  <c r="Y222" i="1"/>
  <c r="Z222" i="1"/>
  <c r="AA222" i="1"/>
  <c r="AE222" i="1" s="1"/>
  <c r="Y223" i="1"/>
  <c r="Z223" i="1"/>
  <c r="AA223" i="1"/>
  <c r="AE223" i="1" s="1"/>
  <c r="Y224" i="1"/>
  <c r="Z224" i="1"/>
  <c r="AA224" i="1"/>
  <c r="AE224" i="1" s="1"/>
  <c r="Y225" i="1"/>
  <c r="Z225" i="1"/>
  <c r="AA225" i="1"/>
  <c r="AE225" i="1" s="1"/>
  <c r="Y226" i="1"/>
  <c r="Z226" i="1"/>
  <c r="AA226" i="1"/>
  <c r="AG226" i="1" s="1"/>
  <c r="Y227" i="1"/>
  <c r="Z227" i="1"/>
  <c r="AA227" i="1"/>
  <c r="AE227" i="1" s="1"/>
  <c r="Y228" i="1"/>
  <c r="Z228" i="1"/>
  <c r="AA228" i="1"/>
  <c r="AE228" i="1" s="1"/>
  <c r="Y229" i="1"/>
  <c r="Z229" i="1"/>
  <c r="AA229" i="1"/>
  <c r="AE229" i="1" s="1"/>
  <c r="Y230" i="1"/>
  <c r="Z230" i="1"/>
  <c r="AA230" i="1"/>
  <c r="AE230" i="1" s="1"/>
  <c r="Y231" i="1"/>
  <c r="Z231" i="1"/>
  <c r="AA231" i="1"/>
  <c r="AE231" i="1" s="1"/>
  <c r="Y232" i="1"/>
  <c r="Z232" i="1"/>
  <c r="AA232" i="1"/>
  <c r="AE232" i="1" s="1"/>
  <c r="Y233" i="1"/>
  <c r="Z233" i="1"/>
  <c r="AA233" i="1"/>
  <c r="AE233" i="1" s="1"/>
  <c r="Y234" i="1"/>
  <c r="Z234" i="1"/>
  <c r="AA234" i="1"/>
  <c r="AG234" i="1" s="1"/>
  <c r="Y235" i="1"/>
  <c r="Z235" i="1"/>
  <c r="AA235" i="1"/>
  <c r="AE235" i="1" s="1"/>
  <c r="Y236" i="1"/>
  <c r="Z236" i="1"/>
  <c r="AA236" i="1"/>
  <c r="AE236" i="1" s="1"/>
  <c r="Y237" i="1"/>
  <c r="Z237" i="1"/>
  <c r="AA237" i="1"/>
  <c r="AE237" i="1" s="1"/>
  <c r="Y238" i="1"/>
  <c r="Z238" i="1"/>
  <c r="AA238" i="1"/>
  <c r="AE238" i="1" s="1"/>
  <c r="Y239" i="1"/>
  <c r="Z239" i="1"/>
  <c r="AA239" i="1"/>
  <c r="AE239" i="1" s="1"/>
  <c r="Y240" i="1"/>
  <c r="Z240" i="1"/>
  <c r="AA240" i="1"/>
  <c r="AE240" i="1" s="1"/>
  <c r="Y241" i="1"/>
  <c r="Z241" i="1"/>
  <c r="AA241" i="1"/>
  <c r="AF241" i="1" s="1"/>
  <c r="Y242" i="1"/>
  <c r="Z242" i="1"/>
  <c r="AA242" i="1"/>
  <c r="AG242" i="1" s="1"/>
  <c r="Y243" i="1"/>
  <c r="Z243" i="1"/>
  <c r="AA243" i="1"/>
  <c r="AE243" i="1" s="1"/>
  <c r="Y244" i="1"/>
  <c r="Z244" i="1"/>
  <c r="AA244" i="1"/>
  <c r="AE244" i="1" s="1"/>
  <c r="Y245" i="1"/>
  <c r="Z245" i="1"/>
  <c r="AA245" i="1"/>
  <c r="AE245" i="1" s="1"/>
  <c r="Y246" i="1"/>
  <c r="Z246" i="1"/>
  <c r="AA246" i="1"/>
  <c r="AE246" i="1" s="1"/>
  <c r="Y247" i="1"/>
  <c r="Z247" i="1"/>
  <c r="AA247" i="1"/>
  <c r="AE247" i="1" s="1"/>
  <c r="Y248" i="1"/>
  <c r="Z248" i="1"/>
  <c r="AA248" i="1"/>
  <c r="AE248" i="1" s="1"/>
  <c r="Y249" i="1"/>
  <c r="Z249" i="1"/>
  <c r="AA249" i="1"/>
  <c r="AE249" i="1" s="1"/>
  <c r="Y250" i="1"/>
  <c r="Z250" i="1"/>
  <c r="AA250" i="1"/>
  <c r="AG250" i="1" s="1"/>
  <c r="Y251" i="1"/>
  <c r="Z251" i="1"/>
  <c r="AA251" i="1"/>
  <c r="AE251" i="1" s="1"/>
  <c r="Y252" i="1"/>
  <c r="Z252" i="1"/>
  <c r="AA252" i="1"/>
  <c r="AE252" i="1" s="1"/>
  <c r="Y253" i="1"/>
  <c r="Z253" i="1"/>
  <c r="AA253" i="1"/>
  <c r="Y254" i="1"/>
  <c r="Z254" i="1"/>
  <c r="AA254" i="1"/>
  <c r="AE254" i="1" s="1"/>
  <c r="Y255" i="1"/>
  <c r="Z255" i="1"/>
  <c r="AA255" i="1"/>
  <c r="AE255" i="1" s="1"/>
  <c r="Y256" i="1"/>
  <c r="Z256" i="1"/>
  <c r="AA256" i="1"/>
  <c r="AE256" i="1" s="1"/>
  <c r="Y257" i="1"/>
  <c r="Z257" i="1"/>
  <c r="AA257" i="1"/>
  <c r="AE257" i="1" s="1"/>
  <c r="Y258" i="1"/>
  <c r="Z258" i="1"/>
  <c r="AA258" i="1"/>
  <c r="AG258" i="1" s="1"/>
  <c r="Y259" i="1"/>
  <c r="Z259" i="1"/>
  <c r="AA259" i="1"/>
  <c r="Y260" i="1"/>
  <c r="Z260" i="1"/>
  <c r="AA260" i="1"/>
  <c r="AE260" i="1" s="1"/>
  <c r="Y261" i="1"/>
  <c r="Z261" i="1"/>
  <c r="AA261" i="1"/>
  <c r="Y262" i="1"/>
  <c r="Z262" i="1"/>
  <c r="AA262" i="1"/>
  <c r="AE262" i="1" s="1"/>
  <c r="Y263" i="1"/>
  <c r="Z263" i="1"/>
  <c r="AA263" i="1"/>
  <c r="Y264" i="1"/>
  <c r="Z264" i="1"/>
  <c r="AA264" i="1"/>
  <c r="AE264" i="1" s="1"/>
  <c r="Y265" i="1"/>
  <c r="Z265" i="1"/>
  <c r="AA265" i="1"/>
  <c r="AG265" i="1" s="1"/>
  <c r="Y266" i="1"/>
  <c r="Z266" i="1"/>
  <c r="AA266" i="1"/>
  <c r="AG266" i="1" s="1"/>
  <c r="Y267" i="1"/>
  <c r="Z267" i="1"/>
  <c r="AA267" i="1"/>
  <c r="Y268" i="1"/>
  <c r="Z268" i="1"/>
  <c r="AA268" i="1"/>
  <c r="AE268" i="1" s="1"/>
  <c r="Y269" i="1"/>
  <c r="Z269" i="1"/>
  <c r="AA269" i="1"/>
  <c r="Y270" i="1"/>
  <c r="Z270" i="1"/>
  <c r="AA270" i="1"/>
  <c r="AE270" i="1" s="1"/>
  <c r="Y271" i="1"/>
  <c r="Z271" i="1"/>
  <c r="AA271" i="1"/>
  <c r="AE271" i="1" s="1"/>
  <c r="Y272" i="1"/>
  <c r="Z272" i="1"/>
  <c r="AA272" i="1"/>
  <c r="AE272" i="1" s="1"/>
  <c r="Y273" i="1"/>
  <c r="Z273" i="1"/>
  <c r="AA273" i="1"/>
  <c r="AE273" i="1" s="1"/>
  <c r="Y274" i="1"/>
  <c r="Z274" i="1"/>
  <c r="AA274" i="1"/>
  <c r="AG274" i="1" s="1"/>
  <c r="Y275" i="1"/>
  <c r="Z275" i="1"/>
  <c r="AA275" i="1"/>
  <c r="Y276" i="1"/>
  <c r="Z276" i="1"/>
  <c r="AA276" i="1"/>
  <c r="AE276" i="1" s="1"/>
  <c r="Y277" i="1"/>
  <c r="Z277" i="1"/>
  <c r="AA277" i="1"/>
  <c r="AE277" i="1" s="1"/>
  <c r="Y278" i="1"/>
  <c r="Z278" i="1"/>
  <c r="AA278" i="1"/>
  <c r="AE278" i="1" s="1"/>
  <c r="Y279" i="1"/>
  <c r="Z279" i="1"/>
  <c r="AA279" i="1"/>
  <c r="AE279" i="1" s="1"/>
  <c r="Y280" i="1"/>
  <c r="Z280" i="1"/>
  <c r="AA280" i="1"/>
  <c r="AE280" i="1" s="1"/>
  <c r="Y281" i="1"/>
  <c r="Z281" i="1"/>
  <c r="AA281" i="1"/>
  <c r="AE281" i="1" s="1"/>
  <c r="Y282" i="1"/>
  <c r="Z282" i="1"/>
  <c r="AA282" i="1"/>
  <c r="AG282" i="1" s="1"/>
  <c r="Y283" i="1"/>
  <c r="Z283" i="1"/>
  <c r="AA283" i="1"/>
  <c r="Y284" i="1"/>
  <c r="Z284" i="1"/>
  <c r="AA284" i="1"/>
  <c r="AE284" i="1" s="1"/>
  <c r="Y285" i="1"/>
  <c r="Z285" i="1"/>
  <c r="AA285" i="1"/>
  <c r="AF285" i="1" s="1"/>
  <c r="Y286" i="1"/>
  <c r="Z286" i="1"/>
  <c r="AA286" i="1"/>
  <c r="AE286" i="1" s="1"/>
  <c r="Y287" i="1"/>
  <c r="Z287" i="1"/>
  <c r="AA287" i="1"/>
  <c r="AF287" i="1" s="1"/>
  <c r="Y288" i="1"/>
  <c r="Z288" i="1"/>
  <c r="AA288" i="1"/>
  <c r="AF288" i="1" s="1"/>
  <c r="Y289" i="1"/>
  <c r="Z289" i="1"/>
  <c r="AA289" i="1"/>
  <c r="AG289" i="1" s="1"/>
  <c r="Y290" i="1"/>
  <c r="Z290" i="1"/>
  <c r="AA290" i="1"/>
  <c r="AG290" i="1" s="1"/>
  <c r="Y291" i="1"/>
  <c r="Z291" i="1"/>
  <c r="AA291" i="1"/>
  <c r="Y292" i="1"/>
  <c r="Z292" i="1"/>
  <c r="AA292" i="1"/>
  <c r="AE292" i="1" s="1"/>
  <c r="Y293" i="1"/>
  <c r="Z293" i="1"/>
  <c r="AA293" i="1"/>
  <c r="AF293" i="1" s="1"/>
  <c r="Y294" i="1"/>
  <c r="Z294" i="1"/>
  <c r="AA294" i="1"/>
  <c r="AE294" i="1" s="1"/>
  <c r="Y295" i="1"/>
  <c r="Z295" i="1"/>
  <c r="AA295" i="1"/>
  <c r="AF295" i="1" s="1"/>
  <c r="Y296" i="1"/>
  <c r="Z296" i="1"/>
  <c r="AA296" i="1"/>
  <c r="AF296" i="1" s="1"/>
  <c r="Y297" i="1"/>
  <c r="Z297" i="1"/>
  <c r="AA297" i="1"/>
  <c r="AF297" i="1" s="1"/>
  <c r="Y298" i="1"/>
  <c r="Z298" i="1"/>
  <c r="AA298" i="1"/>
  <c r="AG298" i="1" s="1"/>
  <c r="Y299" i="1"/>
  <c r="Z299" i="1"/>
  <c r="AA299" i="1"/>
  <c r="AE299" i="1" s="1"/>
  <c r="Y300" i="1"/>
  <c r="Z300" i="1"/>
  <c r="AA300" i="1"/>
  <c r="AE300" i="1" s="1"/>
  <c r="Y301" i="1"/>
  <c r="Z301" i="1"/>
  <c r="AA301" i="1"/>
  <c r="AE301" i="1" s="1"/>
  <c r="Y302" i="1"/>
  <c r="Z302" i="1"/>
  <c r="AA302" i="1"/>
  <c r="AE302" i="1" s="1"/>
  <c r="Y303" i="1"/>
  <c r="Z303" i="1"/>
  <c r="AA303" i="1"/>
  <c r="AF303" i="1" s="1"/>
  <c r="Y304" i="1"/>
  <c r="Z304" i="1"/>
  <c r="AA304" i="1"/>
  <c r="AE304" i="1" s="1"/>
  <c r="Y305" i="1"/>
  <c r="Z305" i="1"/>
  <c r="AA305" i="1"/>
  <c r="AE305" i="1" s="1"/>
  <c r="Y306" i="1"/>
  <c r="Z306" i="1"/>
  <c r="AA306" i="1"/>
  <c r="AG306" i="1" s="1"/>
  <c r="Y307" i="1"/>
  <c r="Z307" i="1"/>
  <c r="AA307" i="1"/>
  <c r="AE307" i="1" s="1"/>
  <c r="Y308" i="1"/>
  <c r="Z308" i="1"/>
  <c r="AA308" i="1"/>
  <c r="AF308" i="1" s="1"/>
  <c r="Y309" i="1"/>
  <c r="Z309" i="1"/>
  <c r="AA309" i="1"/>
  <c r="AE309" i="1" s="1"/>
  <c r="Y310" i="1"/>
  <c r="Z310" i="1"/>
  <c r="AA310" i="1"/>
  <c r="AE310" i="1" s="1"/>
  <c r="Y311" i="1"/>
  <c r="Z311" i="1"/>
  <c r="AA311" i="1"/>
  <c r="AF311" i="1" s="1"/>
  <c r="Y312" i="1"/>
  <c r="Z312" i="1"/>
  <c r="AA312" i="1"/>
  <c r="AF312" i="1" s="1"/>
  <c r="Y313" i="1"/>
  <c r="Z313" i="1"/>
  <c r="AA313" i="1"/>
  <c r="AE313" i="1" s="1"/>
  <c r="Y314" i="1"/>
  <c r="Z314" i="1"/>
  <c r="AA314" i="1"/>
  <c r="AG314" i="1" s="1"/>
  <c r="Y315" i="1"/>
  <c r="Z315" i="1"/>
  <c r="AA315" i="1"/>
  <c r="AE315" i="1" s="1"/>
  <c r="Y316" i="1"/>
  <c r="Z316" i="1"/>
  <c r="AA316" i="1"/>
  <c r="AF316" i="1" s="1"/>
  <c r="Y317" i="1"/>
  <c r="Z317" i="1"/>
  <c r="AA317" i="1"/>
  <c r="AE317" i="1" s="1"/>
  <c r="Y318" i="1"/>
  <c r="Z318" i="1"/>
  <c r="AA318" i="1"/>
  <c r="AE318" i="1" s="1"/>
  <c r="Y319" i="1"/>
  <c r="Z319" i="1"/>
  <c r="AA319" i="1"/>
  <c r="AF319" i="1" s="1"/>
  <c r="Y320" i="1"/>
  <c r="Z320" i="1"/>
  <c r="AA320" i="1"/>
  <c r="AF320" i="1" s="1"/>
  <c r="Y321" i="1"/>
  <c r="Z321" i="1"/>
  <c r="AA321" i="1"/>
  <c r="AE321" i="1" s="1"/>
  <c r="Y322" i="1"/>
  <c r="Z322" i="1"/>
  <c r="AA322" i="1"/>
  <c r="AG322" i="1" s="1"/>
  <c r="Y323" i="1"/>
  <c r="Z323" i="1"/>
  <c r="AA323" i="1"/>
  <c r="AE323" i="1" s="1"/>
  <c r="Y324" i="1"/>
  <c r="Z324" i="1"/>
  <c r="AA324" i="1"/>
  <c r="AE324" i="1" s="1"/>
  <c r="Y325" i="1"/>
  <c r="Z325" i="1"/>
  <c r="AA325" i="1"/>
  <c r="AE325" i="1" s="1"/>
  <c r="Y326" i="1"/>
  <c r="Z326" i="1"/>
  <c r="AA326" i="1"/>
  <c r="AE326" i="1" s="1"/>
  <c r="Y327" i="1"/>
  <c r="Z327" i="1"/>
  <c r="AA327" i="1"/>
  <c r="AF327" i="1" s="1"/>
  <c r="Y328" i="1"/>
  <c r="Z328" i="1"/>
  <c r="AA328" i="1"/>
  <c r="AE328" i="1" s="1"/>
  <c r="Y329" i="1"/>
  <c r="Z329" i="1"/>
  <c r="AA329" i="1"/>
  <c r="AE329" i="1" s="1"/>
  <c r="Y330" i="1"/>
  <c r="Z330" i="1"/>
  <c r="AA330" i="1"/>
  <c r="AG330" i="1" s="1"/>
  <c r="Y331" i="1"/>
  <c r="Z331" i="1"/>
  <c r="AA331" i="1"/>
  <c r="AE331" i="1" s="1"/>
  <c r="Y332" i="1"/>
  <c r="Z332" i="1"/>
  <c r="AA332" i="1"/>
  <c r="AE332" i="1" s="1"/>
  <c r="Y333" i="1"/>
  <c r="Z333" i="1"/>
  <c r="AA333" i="1"/>
  <c r="AE333" i="1" s="1"/>
  <c r="Y334" i="1"/>
  <c r="Z334" i="1"/>
  <c r="AA334" i="1"/>
  <c r="AE334" i="1" s="1"/>
  <c r="Y335" i="1"/>
  <c r="Z335" i="1"/>
  <c r="AA335" i="1"/>
  <c r="AF335" i="1" s="1"/>
  <c r="Y336" i="1"/>
  <c r="Z336" i="1"/>
  <c r="AA336" i="1"/>
  <c r="AE336" i="1" s="1"/>
  <c r="Y337" i="1"/>
  <c r="Z337" i="1"/>
  <c r="AA337" i="1"/>
  <c r="AG337" i="1" s="1"/>
  <c r="Y338" i="1"/>
  <c r="Z338" i="1"/>
  <c r="AA338" i="1"/>
  <c r="AG338" i="1" s="1"/>
  <c r="Y339" i="1"/>
  <c r="Z339" i="1"/>
  <c r="AA339" i="1"/>
  <c r="AE339" i="1" s="1"/>
  <c r="Y340" i="1"/>
  <c r="Z340" i="1"/>
  <c r="AA340" i="1"/>
  <c r="AG340" i="1" s="1"/>
  <c r="Y341" i="1"/>
  <c r="Z341" i="1"/>
  <c r="AA341" i="1"/>
  <c r="AE341" i="1" s="1"/>
  <c r="Y342" i="1"/>
  <c r="Z342" i="1"/>
  <c r="AA342" i="1"/>
  <c r="AE342" i="1" s="1"/>
  <c r="Y343" i="1"/>
  <c r="Z343" i="1"/>
  <c r="AA343" i="1"/>
  <c r="AF343" i="1" s="1"/>
  <c r="Y344" i="1"/>
  <c r="Z344" i="1"/>
  <c r="AA344" i="1"/>
  <c r="AF344" i="1" s="1"/>
  <c r="Y345" i="1"/>
  <c r="Z345" i="1"/>
  <c r="AA345" i="1"/>
  <c r="AE345" i="1" s="1"/>
  <c r="Y346" i="1"/>
  <c r="Z346" i="1"/>
  <c r="AA346" i="1"/>
  <c r="AG346" i="1" s="1"/>
  <c r="Y347" i="1"/>
  <c r="Z347" i="1"/>
  <c r="AA347" i="1"/>
  <c r="AE347" i="1" s="1"/>
  <c r="Y348" i="1"/>
  <c r="Z348" i="1"/>
  <c r="AA348" i="1"/>
  <c r="AF348" i="1" s="1"/>
  <c r="Y349" i="1"/>
  <c r="Z349" i="1"/>
  <c r="AA349" i="1"/>
  <c r="AE349" i="1" s="1"/>
  <c r="Y350" i="1"/>
  <c r="Z350" i="1"/>
  <c r="AA350" i="1"/>
  <c r="AE350" i="1" s="1"/>
  <c r="Y351" i="1"/>
  <c r="Z351" i="1"/>
  <c r="AA351" i="1"/>
  <c r="AE351" i="1" s="1"/>
  <c r="Y352" i="1"/>
  <c r="Z352" i="1"/>
  <c r="AA352" i="1"/>
  <c r="AE352" i="1" s="1"/>
  <c r="Y353" i="1"/>
  <c r="Z353" i="1"/>
  <c r="AA353" i="1"/>
  <c r="AE353" i="1" s="1"/>
  <c r="Y354" i="1"/>
  <c r="Z354" i="1"/>
  <c r="AA354" i="1"/>
  <c r="AE354" i="1" s="1"/>
  <c r="Y355" i="1"/>
  <c r="Z355" i="1"/>
  <c r="AA355" i="1"/>
  <c r="AE355" i="1" s="1"/>
  <c r="Y356" i="1"/>
  <c r="Z356" i="1"/>
  <c r="AA356" i="1"/>
  <c r="AF356" i="1" s="1"/>
  <c r="Y357" i="1"/>
  <c r="Z357" i="1"/>
  <c r="AA357" i="1"/>
  <c r="AE357" i="1" s="1"/>
  <c r="Y358" i="1"/>
  <c r="Z358" i="1"/>
  <c r="AA358" i="1"/>
  <c r="AE358" i="1" s="1"/>
  <c r="Y359" i="1"/>
  <c r="Z359" i="1"/>
  <c r="AA359" i="1"/>
  <c r="AE359" i="1" s="1"/>
  <c r="Y360" i="1"/>
  <c r="Z360" i="1"/>
  <c r="AA360" i="1"/>
  <c r="AE360" i="1" s="1"/>
  <c r="Y361" i="1"/>
  <c r="Z361" i="1"/>
  <c r="AA361" i="1"/>
  <c r="AE361" i="1" s="1"/>
  <c r="Y362" i="1"/>
  <c r="Z362" i="1"/>
  <c r="AA362" i="1"/>
  <c r="AE362" i="1" s="1"/>
  <c r="Y363" i="1"/>
  <c r="Z363" i="1"/>
  <c r="AA363" i="1"/>
  <c r="AE363" i="1" s="1"/>
  <c r="Y364" i="1"/>
  <c r="Z364" i="1"/>
  <c r="AA364" i="1"/>
  <c r="AF364" i="1" s="1"/>
  <c r="Y365" i="1"/>
  <c r="Z365" i="1"/>
  <c r="AA365" i="1"/>
  <c r="AE365" i="1" s="1"/>
  <c r="Y366" i="1"/>
  <c r="Z366" i="1"/>
  <c r="AA366" i="1"/>
  <c r="AE366" i="1" s="1"/>
  <c r="Y367" i="1"/>
  <c r="Z367" i="1"/>
  <c r="AA367" i="1"/>
  <c r="AE367" i="1" s="1"/>
  <c r="Y368" i="1"/>
  <c r="Z368" i="1"/>
  <c r="AA368" i="1"/>
  <c r="AE368" i="1" s="1"/>
  <c r="Y369" i="1"/>
  <c r="Z369" i="1"/>
  <c r="AA369" i="1"/>
  <c r="AE369" i="1" s="1"/>
  <c r="Y370" i="1"/>
  <c r="Z370" i="1"/>
  <c r="AA370" i="1"/>
  <c r="AE370" i="1" s="1"/>
  <c r="Y371" i="1"/>
  <c r="Z371" i="1"/>
  <c r="AA371" i="1"/>
  <c r="AE371" i="1" s="1"/>
  <c r="Y372" i="1"/>
  <c r="Z372" i="1"/>
  <c r="AA372" i="1"/>
  <c r="AF372" i="1" s="1"/>
  <c r="Y373" i="1"/>
  <c r="Z373" i="1"/>
  <c r="AA373" i="1"/>
  <c r="AE373" i="1" s="1"/>
  <c r="Y374" i="1"/>
  <c r="Z374" i="1"/>
  <c r="AA374" i="1"/>
  <c r="AE374" i="1" s="1"/>
  <c r="Y375" i="1"/>
  <c r="Z375" i="1"/>
  <c r="AA375" i="1"/>
  <c r="AE375" i="1" s="1"/>
  <c r="Y376" i="1"/>
  <c r="Z376" i="1"/>
  <c r="AA376" i="1"/>
  <c r="AE376" i="1" s="1"/>
  <c r="Y377" i="1"/>
  <c r="Z377" i="1"/>
  <c r="AA377" i="1"/>
  <c r="AE377" i="1" s="1"/>
  <c r="Y378" i="1"/>
  <c r="Z378" i="1"/>
  <c r="AA378" i="1"/>
  <c r="AE378" i="1" s="1"/>
  <c r="Y379" i="1"/>
  <c r="Z379" i="1"/>
  <c r="AA379" i="1"/>
  <c r="AE379" i="1" s="1"/>
  <c r="Y380" i="1"/>
  <c r="Z380" i="1"/>
  <c r="AA380" i="1"/>
  <c r="AF380" i="1" s="1"/>
  <c r="Y381" i="1"/>
  <c r="Z381" i="1"/>
  <c r="AA381" i="1"/>
  <c r="AE381" i="1" s="1"/>
  <c r="Y382" i="1"/>
  <c r="Z382" i="1"/>
  <c r="AA382" i="1"/>
  <c r="AE382" i="1" s="1"/>
  <c r="Y383" i="1"/>
  <c r="Z383" i="1"/>
  <c r="AA383" i="1"/>
  <c r="AE383" i="1" s="1"/>
  <c r="Y384" i="1"/>
  <c r="Z384" i="1"/>
  <c r="AA384" i="1"/>
  <c r="AE384" i="1" s="1"/>
  <c r="Y385" i="1"/>
  <c r="Z385" i="1"/>
  <c r="AA385" i="1"/>
  <c r="AE385" i="1" s="1"/>
  <c r="Y386" i="1"/>
  <c r="Z386" i="1"/>
  <c r="AA386" i="1"/>
  <c r="AE386" i="1" s="1"/>
  <c r="Y387" i="1"/>
  <c r="Z387" i="1"/>
  <c r="AA387" i="1"/>
  <c r="AE387" i="1" s="1"/>
  <c r="Y388" i="1"/>
  <c r="Z388" i="1"/>
  <c r="AA388" i="1"/>
  <c r="AF388" i="1" s="1"/>
  <c r="Y389" i="1"/>
  <c r="Z389" i="1"/>
  <c r="AA389" i="1"/>
  <c r="AE389" i="1" s="1"/>
  <c r="Y391" i="1"/>
  <c r="Z391" i="1"/>
  <c r="AA391" i="1"/>
  <c r="AE391" i="1" s="1"/>
  <c r="Y392" i="1"/>
  <c r="Z392" i="1"/>
  <c r="AA392" i="1"/>
  <c r="AE392" i="1" s="1"/>
  <c r="Y393" i="1"/>
  <c r="Z393" i="1"/>
  <c r="AA393" i="1"/>
  <c r="AE393" i="1" s="1"/>
  <c r="Y394" i="1"/>
  <c r="Z394" i="1"/>
  <c r="AA394" i="1"/>
  <c r="AE394" i="1" s="1"/>
  <c r="Y395" i="1"/>
  <c r="Z395" i="1"/>
  <c r="AA395" i="1"/>
  <c r="AE395" i="1" s="1"/>
  <c r="Y396" i="1"/>
  <c r="Z396" i="1"/>
  <c r="AA396" i="1"/>
  <c r="AE396" i="1" s="1"/>
  <c r="Y397" i="1"/>
  <c r="Z397" i="1"/>
  <c r="AA397" i="1"/>
  <c r="AF397" i="1" s="1"/>
  <c r="Y398" i="1"/>
  <c r="Z398" i="1"/>
  <c r="AA398" i="1"/>
  <c r="AE398" i="1" s="1"/>
  <c r="Y399" i="1"/>
  <c r="Z399" i="1"/>
  <c r="AA399" i="1"/>
  <c r="AE399" i="1" s="1"/>
  <c r="Y400" i="1"/>
  <c r="Z400" i="1"/>
  <c r="AA400" i="1"/>
  <c r="AE400" i="1" s="1"/>
  <c r="Y401" i="1"/>
  <c r="Z401" i="1"/>
  <c r="AA401" i="1"/>
  <c r="AE401" i="1" s="1"/>
  <c r="Y402" i="1"/>
  <c r="Z402" i="1"/>
  <c r="AA402" i="1"/>
  <c r="AE402" i="1" s="1"/>
  <c r="Y403" i="1"/>
  <c r="Z403" i="1"/>
  <c r="AA403" i="1"/>
  <c r="AE403" i="1" s="1"/>
  <c r="Y404" i="1"/>
  <c r="Z404" i="1"/>
  <c r="AA404" i="1"/>
  <c r="AE404" i="1" s="1"/>
  <c r="Y405" i="1"/>
  <c r="Z405" i="1"/>
  <c r="AA405" i="1"/>
  <c r="AF405" i="1" s="1"/>
  <c r="Y406" i="1"/>
  <c r="Z406" i="1"/>
  <c r="AA406" i="1"/>
  <c r="AE406" i="1" s="1"/>
  <c r="Y407" i="1"/>
  <c r="Z407" i="1"/>
  <c r="AA407" i="1"/>
  <c r="AE407" i="1" s="1"/>
  <c r="Y408" i="1"/>
  <c r="Z408" i="1"/>
  <c r="AA408" i="1"/>
  <c r="AE408" i="1" s="1"/>
  <c r="Y409" i="1"/>
  <c r="Z409" i="1"/>
  <c r="AA409" i="1"/>
  <c r="AE409" i="1" s="1"/>
  <c r="Y410" i="1"/>
  <c r="Z410" i="1"/>
  <c r="AA410" i="1"/>
  <c r="AE410" i="1" s="1"/>
  <c r="Y411" i="1"/>
  <c r="Z411" i="1"/>
  <c r="AA411" i="1"/>
  <c r="AE411" i="1" s="1"/>
  <c r="Y412" i="1"/>
  <c r="Z412" i="1"/>
  <c r="AA412" i="1"/>
  <c r="AE412" i="1" s="1"/>
  <c r="Y413" i="1"/>
  <c r="Z413" i="1"/>
  <c r="AA413" i="1"/>
  <c r="AF413" i="1" s="1"/>
  <c r="Y414" i="1"/>
  <c r="Z414" i="1"/>
  <c r="AA414" i="1"/>
  <c r="AE414" i="1" s="1"/>
  <c r="Y415" i="1"/>
  <c r="Z415" i="1"/>
  <c r="AA415" i="1"/>
  <c r="AE415" i="1" s="1"/>
  <c r="Y416" i="1"/>
  <c r="Z416" i="1"/>
  <c r="AA416" i="1"/>
  <c r="AE416" i="1" s="1"/>
  <c r="Y417" i="1"/>
  <c r="Z417" i="1"/>
  <c r="AA417" i="1"/>
  <c r="AE417" i="1" s="1"/>
  <c r="Y418" i="1"/>
  <c r="Z418" i="1"/>
  <c r="AA418" i="1"/>
  <c r="AE418" i="1" s="1"/>
  <c r="Y419" i="1"/>
  <c r="Z419" i="1"/>
  <c r="AA419" i="1"/>
  <c r="AE419" i="1" s="1"/>
  <c r="Y420" i="1"/>
  <c r="Z420" i="1"/>
  <c r="AA420" i="1"/>
  <c r="AE420" i="1" s="1"/>
  <c r="Y421" i="1"/>
  <c r="Z421" i="1"/>
  <c r="AA421" i="1"/>
  <c r="AF421" i="1" s="1"/>
  <c r="Y422" i="1"/>
  <c r="Z422" i="1"/>
  <c r="AA422" i="1"/>
  <c r="AE422" i="1" s="1"/>
  <c r="Y423" i="1"/>
  <c r="Z423" i="1"/>
  <c r="AA423" i="1"/>
  <c r="AE423" i="1" s="1"/>
  <c r="Y424" i="1"/>
  <c r="Z424" i="1"/>
  <c r="AA424" i="1"/>
  <c r="AE424" i="1" s="1"/>
  <c r="Y425" i="1"/>
  <c r="Z425" i="1"/>
  <c r="AA425" i="1"/>
  <c r="AE425" i="1" s="1"/>
  <c r="Y426" i="1"/>
  <c r="Z426" i="1"/>
  <c r="AA426" i="1"/>
  <c r="AE426" i="1" s="1"/>
  <c r="Y427" i="1"/>
  <c r="Z427" i="1"/>
  <c r="AA427" i="1"/>
  <c r="AE427" i="1" s="1"/>
  <c r="Y428" i="1"/>
  <c r="Z428" i="1"/>
  <c r="AA428" i="1"/>
  <c r="AE428" i="1" s="1"/>
  <c r="Y429" i="1"/>
  <c r="Z429" i="1"/>
  <c r="AA429" i="1"/>
  <c r="AF429" i="1" s="1"/>
  <c r="Y430" i="1"/>
  <c r="Z430" i="1"/>
  <c r="AA430" i="1"/>
  <c r="AE430" i="1" s="1"/>
  <c r="Y431" i="1"/>
  <c r="Z431" i="1"/>
  <c r="AA431" i="1"/>
  <c r="AE431" i="1" s="1"/>
  <c r="Y432" i="1"/>
  <c r="Z432" i="1"/>
  <c r="AA432" i="1"/>
  <c r="AE432" i="1" s="1"/>
  <c r="Y433" i="1"/>
  <c r="Z433" i="1"/>
  <c r="AA433" i="1"/>
  <c r="AE433" i="1" s="1"/>
  <c r="Y434" i="1"/>
  <c r="Z434" i="1"/>
  <c r="AA434" i="1"/>
  <c r="AE434" i="1" s="1"/>
  <c r="Y435" i="1"/>
  <c r="Z435" i="1"/>
  <c r="AA435" i="1"/>
  <c r="AE435" i="1" s="1"/>
  <c r="Y436" i="1"/>
  <c r="Z436" i="1"/>
  <c r="AA436" i="1"/>
  <c r="AE436" i="1" s="1"/>
  <c r="Y437" i="1"/>
  <c r="Z437" i="1"/>
  <c r="AA437" i="1"/>
  <c r="AF437" i="1" s="1"/>
  <c r="Y438" i="1"/>
  <c r="Z438" i="1"/>
  <c r="AA438" i="1"/>
  <c r="AE438" i="1" s="1"/>
  <c r="Y439" i="1"/>
  <c r="Z439" i="1"/>
  <c r="AA439" i="1"/>
  <c r="AE439" i="1" s="1"/>
  <c r="Y440" i="1"/>
  <c r="Z440" i="1"/>
  <c r="AA440" i="1"/>
  <c r="AE440" i="1" s="1"/>
  <c r="Y441" i="1"/>
  <c r="Z441" i="1"/>
  <c r="AA441" i="1"/>
  <c r="AE441" i="1" s="1"/>
  <c r="Y442" i="1"/>
  <c r="Z442" i="1"/>
  <c r="AA442" i="1"/>
  <c r="AE442" i="1" s="1"/>
  <c r="Y443" i="1"/>
  <c r="Z443" i="1"/>
  <c r="AA443" i="1"/>
  <c r="AE443" i="1" s="1"/>
  <c r="Y444" i="1"/>
  <c r="Z444" i="1"/>
  <c r="AA444" i="1"/>
  <c r="AE444" i="1" s="1"/>
  <c r="Y445" i="1"/>
  <c r="Z445" i="1"/>
  <c r="AA445" i="1"/>
  <c r="AF445" i="1" s="1"/>
  <c r="Y446" i="1"/>
  <c r="Z446" i="1"/>
  <c r="AA446" i="1"/>
  <c r="AE446" i="1" s="1"/>
  <c r="Y447" i="1"/>
  <c r="Z447" i="1"/>
  <c r="AA447" i="1"/>
  <c r="AE447" i="1" s="1"/>
  <c r="Y448" i="1"/>
  <c r="Z448" i="1"/>
  <c r="AA448" i="1"/>
  <c r="AE448" i="1" s="1"/>
  <c r="Y449" i="1"/>
  <c r="Z449" i="1"/>
  <c r="AA449" i="1"/>
  <c r="AE449" i="1" s="1"/>
  <c r="Y450" i="1"/>
  <c r="Z450" i="1"/>
  <c r="AA450" i="1"/>
  <c r="AE450" i="1" s="1"/>
  <c r="Y451" i="1"/>
  <c r="Z451" i="1"/>
  <c r="AA451" i="1"/>
  <c r="AE451" i="1" s="1"/>
  <c r="Y452" i="1"/>
  <c r="Z452" i="1"/>
  <c r="AA452" i="1"/>
  <c r="AE452" i="1" s="1"/>
  <c r="Y453" i="1"/>
  <c r="Z453" i="1"/>
  <c r="AA453" i="1"/>
  <c r="AF453" i="1" s="1"/>
  <c r="Y454" i="1"/>
  <c r="Z454" i="1"/>
  <c r="AA454" i="1"/>
  <c r="AE454" i="1" s="1"/>
  <c r="Y455" i="1"/>
  <c r="Z455" i="1"/>
  <c r="AA455" i="1"/>
  <c r="AE455" i="1" s="1"/>
  <c r="Y456" i="1"/>
  <c r="Z456" i="1"/>
  <c r="AA456" i="1"/>
  <c r="AE456" i="1" s="1"/>
  <c r="Y457" i="1"/>
  <c r="Z457" i="1"/>
  <c r="AA457" i="1"/>
  <c r="AE457" i="1" s="1"/>
  <c r="Y458" i="1"/>
  <c r="Z458" i="1"/>
  <c r="AA458" i="1"/>
  <c r="AE458" i="1" s="1"/>
  <c r="Y459" i="1"/>
  <c r="Z459" i="1"/>
  <c r="AA459" i="1"/>
  <c r="AE459" i="1" s="1"/>
  <c r="Y460" i="1"/>
  <c r="Z460" i="1"/>
  <c r="AA460" i="1"/>
  <c r="AE460" i="1" s="1"/>
  <c r="Y461" i="1"/>
  <c r="Z461" i="1"/>
  <c r="AA461" i="1"/>
  <c r="AF461" i="1" s="1"/>
  <c r="Y462" i="1"/>
  <c r="Z462" i="1"/>
  <c r="AA462" i="1"/>
  <c r="AE462" i="1" s="1"/>
  <c r="Y463" i="1"/>
  <c r="Z463" i="1"/>
  <c r="AA463" i="1"/>
  <c r="AE463" i="1" s="1"/>
  <c r="Y464" i="1"/>
  <c r="Z464" i="1"/>
  <c r="AA464" i="1"/>
  <c r="AE464" i="1" s="1"/>
  <c r="Y465" i="1"/>
  <c r="Z465" i="1"/>
  <c r="AA465" i="1"/>
  <c r="AE465" i="1" s="1"/>
  <c r="Y466" i="1"/>
  <c r="Z466" i="1"/>
  <c r="AA466" i="1"/>
  <c r="AE466" i="1" s="1"/>
  <c r="Y467" i="1"/>
  <c r="Z467" i="1"/>
  <c r="AA467" i="1"/>
  <c r="AE467" i="1" s="1"/>
  <c r="Y468" i="1"/>
  <c r="Z468" i="1"/>
  <c r="AA468" i="1"/>
  <c r="AE468" i="1" s="1"/>
  <c r="Y469" i="1"/>
  <c r="Z469" i="1"/>
  <c r="AA469" i="1"/>
  <c r="AF469" i="1" s="1"/>
  <c r="Y470" i="1"/>
  <c r="Z470" i="1"/>
  <c r="AA470" i="1"/>
  <c r="AE470" i="1" s="1"/>
  <c r="Y471" i="1"/>
  <c r="Z471" i="1"/>
  <c r="AA471" i="1"/>
  <c r="AE471" i="1" s="1"/>
  <c r="Y472" i="1"/>
  <c r="Z472" i="1"/>
  <c r="AA472" i="1"/>
  <c r="AE472" i="1" s="1"/>
  <c r="Y473" i="1"/>
  <c r="Z473" i="1"/>
  <c r="AA473" i="1"/>
  <c r="AE473" i="1" s="1"/>
  <c r="Y474" i="1"/>
  <c r="Z474" i="1"/>
  <c r="AA474" i="1"/>
  <c r="AE474" i="1" s="1"/>
  <c r="Y475" i="1"/>
  <c r="Z475" i="1"/>
  <c r="AA475" i="1"/>
  <c r="AE475" i="1" s="1"/>
  <c r="Y476" i="1"/>
  <c r="Z476" i="1"/>
  <c r="AA476" i="1"/>
  <c r="AE476" i="1" s="1"/>
  <c r="Y477" i="1"/>
  <c r="Z477" i="1"/>
  <c r="AA477" i="1"/>
  <c r="AF477" i="1" s="1"/>
  <c r="Y478" i="1"/>
  <c r="Z478" i="1"/>
  <c r="AA478" i="1"/>
  <c r="AE478" i="1" s="1"/>
  <c r="Y479" i="1"/>
  <c r="Z479" i="1"/>
  <c r="AA479" i="1"/>
  <c r="AE479" i="1" s="1"/>
  <c r="Y480" i="1"/>
  <c r="Z480" i="1"/>
  <c r="AA480" i="1"/>
  <c r="AE480" i="1" s="1"/>
  <c r="Y481" i="1"/>
  <c r="Z481" i="1"/>
  <c r="AA481" i="1"/>
  <c r="AF481" i="1" s="1"/>
  <c r="Y482" i="1"/>
  <c r="Z482" i="1"/>
  <c r="AA482" i="1"/>
  <c r="AE482" i="1" s="1"/>
  <c r="Y483" i="1"/>
  <c r="Z483" i="1"/>
  <c r="AA483" i="1"/>
  <c r="AE483" i="1" s="1"/>
  <c r="Y484" i="1"/>
  <c r="Z484" i="1"/>
  <c r="AA484" i="1"/>
  <c r="AE484" i="1" s="1"/>
  <c r="Y485" i="1"/>
  <c r="Z485" i="1"/>
  <c r="AA485" i="1"/>
  <c r="AF485" i="1" s="1"/>
  <c r="Y486" i="1"/>
  <c r="Z486" i="1"/>
  <c r="AA486" i="1"/>
  <c r="AE486" i="1" s="1"/>
  <c r="Y487" i="1"/>
  <c r="Z487" i="1"/>
  <c r="AA487" i="1"/>
  <c r="AE487" i="1" s="1"/>
  <c r="Y488" i="1"/>
  <c r="Z488" i="1"/>
  <c r="AA488" i="1"/>
  <c r="AE488" i="1" s="1"/>
  <c r="Y489" i="1"/>
  <c r="Z489" i="1"/>
  <c r="AA489" i="1"/>
  <c r="AF489" i="1" s="1"/>
  <c r="Y490" i="1"/>
  <c r="Z490" i="1"/>
  <c r="AA490" i="1"/>
  <c r="AE490" i="1" s="1"/>
  <c r="Y491" i="1"/>
  <c r="Z491" i="1"/>
  <c r="AA491" i="1"/>
  <c r="AE491" i="1" s="1"/>
  <c r="Y492" i="1"/>
  <c r="Z492" i="1"/>
  <c r="AA492" i="1"/>
  <c r="AE492" i="1" s="1"/>
  <c r="Y493" i="1"/>
  <c r="Z493" i="1"/>
  <c r="AA493" i="1"/>
  <c r="AF493" i="1" s="1"/>
  <c r="Y494" i="1"/>
  <c r="Z494" i="1"/>
  <c r="AA494" i="1"/>
  <c r="AE494" i="1" s="1"/>
  <c r="Y495" i="1"/>
  <c r="Z495" i="1"/>
  <c r="AA495" i="1"/>
  <c r="AE495" i="1" s="1"/>
  <c r="Y496" i="1"/>
  <c r="Z496" i="1"/>
  <c r="AA496" i="1"/>
  <c r="AE496" i="1" s="1"/>
  <c r="Y497" i="1"/>
  <c r="Z497" i="1"/>
  <c r="AA497" i="1"/>
  <c r="AF497" i="1" s="1"/>
  <c r="Y498" i="1"/>
  <c r="Z498" i="1"/>
  <c r="AA498" i="1"/>
  <c r="AE498" i="1" s="1"/>
  <c r="Y499" i="1"/>
  <c r="Z499" i="1"/>
  <c r="AA499" i="1"/>
  <c r="AE499" i="1" s="1"/>
  <c r="Y500" i="1"/>
  <c r="Z500" i="1"/>
  <c r="AA500" i="1"/>
  <c r="AE500" i="1" s="1"/>
  <c r="Y501" i="1"/>
  <c r="Z501" i="1"/>
  <c r="AA501" i="1"/>
  <c r="AF501" i="1" s="1"/>
  <c r="Y502" i="1"/>
  <c r="Z502" i="1"/>
  <c r="AA502" i="1"/>
  <c r="AE502" i="1" s="1"/>
  <c r="Y503" i="1"/>
  <c r="Z503" i="1"/>
  <c r="AA503" i="1"/>
  <c r="AE503" i="1" s="1"/>
  <c r="Y504" i="1"/>
  <c r="Z504" i="1"/>
  <c r="AA504" i="1"/>
  <c r="AE504" i="1" s="1"/>
  <c r="Y505" i="1"/>
  <c r="Z505" i="1"/>
  <c r="AA505" i="1"/>
  <c r="AF505" i="1" s="1"/>
  <c r="Y506" i="1"/>
  <c r="Z506" i="1"/>
  <c r="AA506" i="1"/>
  <c r="AE506" i="1" s="1"/>
  <c r="Y507" i="1"/>
  <c r="Z507" i="1"/>
  <c r="AA507" i="1"/>
  <c r="AE507" i="1" s="1"/>
  <c r="Y508" i="1"/>
  <c r="Z508" i="1"/>
  <c r="AA508" i="1"/>
  <c r="AE508" i="1" s="1"/>
  <c r="Y509" i="1"/>
  <c r="Z509" i="1"/>
  <c r="AA509" i="1"/>
  <c r="AF509" i="1" s="1"/>
  <c r="Y510" i="1"/>
  <c r="Z510" i="1"/>
  <c r="AA510" i="1"/>
  <c r="Y511" i="1"/>
  <c r="Z511" i="1"/>
  <c r="AA511" i="1"/>
  <c r="AE511" i="1" s="1"/>
  <c r="Y512" i="1"/>
  <c r="Z512" i="1"/>
  <c r="AA512" i="1"/>
  <c r="AE512" i="1" s="1"/>
  <c r="Y513" i="1"/>
  <c r="Z513" i="1"/>
  <c r="AA513" i="1"/>
  <c r="AF513" i="1" s="1"/>
  <c r="Y514" i="1"/>
  <c r="Z514" i="1"/>
  <c r="AA514" i="1"/>
  <c r="AE514" i="1" s="1"/>
  <c r="Y515" i="1"/>
  <c r="Z515" i="1"/>
  <c r="AA515" i="1"/>
  <c r="AE515" i="1" s="1"/>
  <c r="Y516" i="1"/>
  <c r="Z516" i="1"/>
  <c r="AA516" i="1"/>
  <c r="AE516" i="1" s="1"/>
  <c r="Y517" i="1"/>
  <c r="Z517" i="1"/>
  <c r="AA517" i="1"/>
  <c r="AF517" i="1" s="1"/>
  <c r="Y518" i="1"/>
  <c r="Z518" i="1"/>
  <c r="AA518" i="1"/>
  <c r="Y519" i="1"/>
  <c r="Z519" i="1"/>
  <c r="AA519" i="1"/>
  <c r="AE519" i="1" s="1"/>
  <c r="Y520" i="1"/>
  <c r="Z520" i="1"/>
  <c r="AA520" i="1"/>
  <c r="AE520" i="1" s="1"/>
  <c r="Y521" i="1"/>
  <c r="Z521" i="1"/>
  <c r="AA521" i="1"/>
  <c r="AF521" i="1" s="1"/>
  <c r="Y522" i="1"/>
  <c r="Z522" i="1"/>
  <c r="AA522" i="1"/>
  <c r="AE522" i="1" s="1"/>
  <c r="Y523" i="1"/>
  <c r="Z523" i="1"/>
  <c r="AA523" i="1"/>
  <c r="AE523" i="1" s="1"/>
  <c r="Y524" i="1"/>
  <c r="Z524" i="1"/>
  <c r="AA524" i="1"/>
  <c r="AE524" i="1" s="1"/>
  <c r="Y525" i="1"/>
  <c r="Z525" i="1"/>
  <c r="AA525" i="1"/>
  <c r="Y526" i="1"/>
  <c r="Z526" i="1"/>
  <c r="AA526" i="1"/>
  <c r="Y527" i="1"/>
  <c r="Z527" i="1"/>
  <c r="AA527" i="1"/>
  <c r="AE527" i="1" s="1"/>
  <c r="Y528" i="1"/>
  <c r="Z528" i="1"/>
  <c r="AA528" i="1"/>
  <c r="AE528" i="1" s="1"/>
  <c r="Y529" i="1"/>
  <c r="Z529" i="1"/>
  <c r="AA529" i="1"/>
  <c r="AF529" i="1" s="1"/>
  <c r="Y530" i="1"/>
  <c r="Z530" i="1"/>
  <c r="AA530" i="1"/>
  <c r="AE530" i="1" s="1"/>
  <c r="Y531" i="1"/>
  <c r="Z531" i="1"/>
  <c r="AA531" i="1"/>
  <c r="AG531" i="1" s="1"/>
  <c r="Y532" i="1"/>
  <c r="Z532" i="1"/>
  <c r="AA532" i="1"/>
  <c r="AE532" i="1" s="1"/>
  <c r="Y533" i="1"/>
  <c r="Z533" i="1"/>
  <c r="AA533" i="1"/>
  <c r="Y534" i="1"/>
  <c r="Z534" i="1"/>
  <c r="AA534" i="1"/>
  <c r="Y535" i="1"/>
  <c r="Z535" i="1"/>
  <c r="AA535" i="1"/>
  <c r="AF535" i="1" s="1"/>
  <c r="Y536" i="1"/>
  <c r="Z536" i="1"/>
  <c r="AA536" i="1"/>
  <c r="AE536" i="1" s="1"/>
  <c r="Y537" i="1"/>
  <c r="Z537" i="1"/>
  <c r="AA537" i="1"/>
  <c r="AE537" i="1" s="1"/>
  <c r="Y538" i="1"/>
  <c r="Z538" i="1"/>
  <c r="AA538" i="1"/>
  <c r="AE538" i="1" s="1"/>
  <c r="Y539" i="1"/>
  <c r="Z539" i="1"/>
  <c r="AA539" i="1"/>
  <c r="AE539" i="1" s="1"/>
  <c r="Y540" i="1"/>
  <c r="Z540" i="1"/>
  <c r="AA540" i="1"/>
  <c r="AE540" i="1" s="1"/>
  <c r="Y541" i="1"/>
  <c r="Z541" i="1"/>
  <c r="AA541" i="1"/>
  <c r="AE541" i="1" s="1"/>
  <c r="Y542" i="1"/>
  <c r="Z542" i="1"/>
  <c r="AA542" i="1"/>
  <c r="AG542" i="1" s="1"/>
  <c r="Y543" i="1"/>
  <c r="Z543" i="1"/>
  <c r="AA543" i="1"/>
  <c r="AF543" i="1" s="1"/>
  <c r="Y544" i="1"/>
  <c r="Z544" i="1"/>
  <c r="AA544" i="1"/>
  <c r="AG544" i="1" s="1"/>
  <c r="Y545" i="1"/>
  <c r="Z545" i="1"/>
  <c r="AA545" i="1"/>
  <c r="AE545" i="1" s="1"/>
  <c r="Y546" i="1"/>
  <c r="Z546" i="1"/>
  <c r="AA546" i="1"/>
  <c r="AE546" i="1" s="1"/>
  <c r="Y547" i="1"/>
  <c r="Z547" i="1"/>
  <c r="AA547" i="1"/>
  <c r="AE547" i="1" s="1"/>
  <c r="Y548" i="1"/>
  <c r="Z548" i="1"/>
  <c r="AA548" i="1"/>
  <c r="AE548" i="1" s="1"/>
  <c r="Y549" i="1"/>
  <c r="Z549" i="1"/>
  <c r="AA549" i="1"/>
  <c r="AG549" i="1" s="1"/>
  <c r="Y550" i="1"/>
  <c r="Z550" i="1"/>
  <c r="AA550" i="1"/>
  <c r="AE550" i="1" s="1"/>
  <c r="Y551" i="1"/>
  <c r="Z551" i="1"/>
  <c r="AA551" i="1"/>
  <c r="AE551" i="1" s="1"/>
  <c r="Y552" i="1"/>
  <c r="Z552" i="1"/>
  <c r="AA552" i="1"/>
  <c r="AG552" i="1" s="1"/>
  <c r="Y553" i="1"/>
  <c r="Z553" i="1"/>
  <c r="AA553" i="1"/>
  <c r="AE553" i="1" s="1"/>
  <c r="Y554" i="1"/>
  <c r="Z554" i="1"/>
  <c r="AA554" i="1"/>
  <c r="AE554" i="1" s="1"/>
  <c r="Y555" i="1"/>
  <c r="Z555" i="1"/>
  <c r="AA555" i="1"/>
  <c r="AE555" i="1" s="1"/>
  <c r="Y556" i="1"/>
  <c r="Z556" i="1"/>
  <c r="AA556" i="1"/>
  <c r="AE556" i="1" s="1"/>
  <c r="Y557" i="1"/>
  <c r="Z557" i="1"/>
  <c r="AA557" i="1"/>
  <c r="AG557" i="1" s="1"/>
  <c r="Y558" i="1"/>
  <c r="Z558" i="1"/>
  <c r="AA558" i="1"/>
  <c r="AE558" i="1" s="1"/>
  <c r="Y559" i="1"/>
  <c r="Z559" i="1"/>
  <c r="AA559" i="1"/>
  <c r="AE559" i="1" s="1"/>
  <c r="Y560" i="1"/>
  <c r="Z560" i="1"/>
  <c r="AA560" i="1"/>
  <c r="AG560" i="1" s="1"/>
  <c r="Y561" i="1"/>
  <c r="Z561" i="1"/>
  <c r="AA561" i="1"/>
  <c r="AE561" i="1" s="1"/>
  <c r="Y562" i="1"/>
  <c r="Z562" i="1"/>
  <c r="AA562" i="1"/>
  <c r="AE562" i="1" s="1"/>
  <c r="Y563" i="1"/>
  <c r="Z563" i="1"/>
  <c r="AA563" i="1"/>
  <c r="AF563" i="1" s="1"/>
  <c r="Y564" i="1"/>
  <c r="Z564" i="1"/>
  <c r="AA564" i="1"/>
  <c r="AE564" i="1" s="1"/>
  <c r="Y565" i="1"/>
  <c r="Z565" i="1"/>
  <c r="AA565" i="1"/>
  <c r="AG565" i="1" s="1"/>
  <c r="Y566" i="1"/>
  <c r="Z566" i="1"/>
  <c r="AA566" i="1"/>
  <c r="AG566" i="1" s="1"/>
  <c r="Y567" i="1"/>
  <c r="Z567" i="1"/>
  <c r="AA567" i="1"/>
  <c r="AE567" i="1" s="1"/>
  <c r="Y568" i="1"/>
  <c r="Z568" i="1"/>
  <c r="AA568" i="1"/>
  <c r="AG568" i="1" s="1"/>
  <c r="Y569" i="1"/>
  <c r="Z569" i="1"/>
  <c r="AA569" i="1"/>
  <c r="AE569" i="1" s="1"/>
  <c r="Y570" i="1"/>
  <c r="Z570" i="1"/>
  <c r="AA570" i="1"/>
  <c r="AE570" i="1" s="1"/>
  <c r="Y571" i="1"/>
  <c r="Z571" i="1"/>
  <c r="AA571" i="1"/>
  <c r="AE571" i="1" s="1"/>
  <c r="Y572" i="1"/>
  <c r="Z572" i="1"/>
  <c r="AA572" i="1"/>
  <c r="AE572" i="1" s="1"/>
  <c r="Y573" i="1"/>
  <c r="Z573" i="1"/>
  <c r="AA573" i="1"/>
  <c r="AG573" i="1" s="1"/>
  <c r="Y574" i="1"/>
  <c r="Z574" i="1"/>
  <c r="AA574" i="1"/>
  <c r="AG574" i="1" s="1"/>
  <c r="Y575" i="1"/>
  <c r="Z575" i="1"/>
  <c r="AA575" i="1"/>
  <c r="AE575" i="1" s="1"/>
  <c r="Y576" i="1"/>
  <c r="Z576" i="1"/>
  <c r="AA576" i="1"/>
  <c r="AG576" i="1" s="1"/>
  <c r="Y577" i="1"/>
  <c r="Z577" i="1"/>
  <c r="AA577" i="1"/>
  <c r="AE577" i="1" s="1"/>
  <c r="Y578" i="1"/>
  <c r="Z578" i="1"/>
  <c r="AA578" i="1"/>
  <c r="AE578" i="1" s="1"/>
  <c r="Y579" i="1"/>
  <c r="Z579" i="1"/>
  <c r="AA579" i="1"/>
  <c r="AE579" i="1" s="1"/>
  <c r="Y580" i="1"/>
  <c r="Z580" i="1"/>
  <c r="AA580" i="1"/>
  <c r="AE580" i="1" s="1"/>
  <c r="Y581" i="1"/>
  <c r="Z581" i="1"/>
  <c r="AA581" i="1"/>
  <c r="AG581" i="1" s="1"/>
  <c r="Y582" i="1"/>
  <c r="Z582" i="1"/>
  <c r="AA582" i="1"/>
  <c r="AG582" i="1" s="1"/>
  <c r="Y583" i="1"/>
  <c r="Z583" i="1"/>
  <c r="AA583" i="1"/>
  <c r="AE583" i="1" s="1"/>
  <c r="Y584" i="1"/>
  <c r="Z584" i="1"/>
  <c r="AA584" i="1"/>
  <c r="AG584" i="1" s="1"/>
  <c r="Y585" i="1"/>
  <c r="Z585" i="1"/>
  <c r="AA585" i="1"/>
  <c r="AE585" i="1" s="1"/>
  <c r="Y586" i="1"/>
  <c r="Z586" i="1"/>
  <c r="AA586" i="1"/>
  <c r="AE586" i="1" s="1"/>
  <c r="Y587" i="1"/>
  <c r="Z587" i="1"/>
  <c r="AA587" i="1"/>
  <c r="AE587" i="1" s="1"/>
  <c r="Y588" i="1"/>
  <c r="Z588" i="1"/>
  <c r="AA588" i="1"/>
  <c r="AE588" i="1" s="1"/>
  <c r="Y589" i="1"/>
  <c r="Z589" i="1"/>
  <c r="AA589" i="1"/>
  <c r="AG589" i="1" s="1"/>
  <c r="Y590" i="1"/>
  <c r="Z590" i="1"/>
  <c r="AA590" i="1"/>
  <c r="AF590" i="1" s="1"/>
  <c r="Y591" i="1"/>
  <c r="Z591" i="1"/>
  <c r="AA591" i="1"/>
  <c r="AE591" i="1" s="1"/>
  <c r="Y592" i="1"/>
  <c r="Z592" i="1"/>
  <c r="AA592" i="1"/>
  <c r="AG592" i="1" s="1"/>
  <c r="Y594" i="1"/>
  <c r="Z594" i="1"/>
  <c r="AA594" i="1"/>
  <c r="AE594" i="1" s="1"/>
  <c r="Y595" i="1"/>
  <c r="Z595" i="1"/>
  <c r="AA595" i="1"/>
  <c r="AE595" i="1" s="1"/>
  <c r="Y596" i="1"/>
  <c r="Z596" i="1"/>
  <c r="AA596" i="1"/>
  <c r="AE596" i="1" s="1"/>
  <c r="Y597" i="1"/>
  <c r="Z597" i="1"/>
  <c r="AA597" i="1"/>
  <c r="AE597" i="1" s="1"/>
  <c r="Y598" i="1"/>
  <c r="Z598" i="1"/>
  <c r="AA598" i="1"/>
  <c r="AG598" i="1" s="1"/>
  <c r="Y599" i="1"/>
  <c r="Z599" i="1"/>
  <c r="AA599" i="1"/>
  <c r="AG599" i="1" s="1"/>
  <c r="Y600" i="1"/>
  <c r="Z600" i="1"/>
  <c r="AA600" i="1"/>
  <c r="AE600" i="1" s="1"/>
  <c r="Y601" i="1"/>
  <c r="Z601" i="1"/>
  <c r="AA601" i="1"/>
  <c r="AF601" i="1" s="1"/>
  <c r="Y602" i="1"/>
  <c r="Z602" i="1"/>
  <c r="AA602" i="1"/>
  <c r="AE602" i="1" s="1"/>
  <c r="Y603" i="1"/>
  <c r="Z603" i="1"/>
  <c r="AA603" i="1"/>
  <c r="AE603" i="1" s="1"/>
  <c r="Y604" i="1"/>
  <c r="Z604" i="1"/>
  <c r="AA604" i="1"/>
  <c r="AF604" i="1" s="1"/>
  <c r="Y605" i="1"/>
  <c r="Z605" i="1"/>
  <c r="AA605" i="1"/>
  <c r="AE605" i="1" s="1"/>
  <c r="Y606" i="1"/>
  <c r="Z606" i="1"/>
  <c r="AA606" i="1"/>
  <c r="AE606" i="1" s="1"/>
  <c r="Y607" i="1"/>
  <c r="Z607" i="1"/>
  <c r="AA607" i="1"/>
  <c r="AF607" i="1" s="1"/>
  <c r="Y608" i="1"/>
  <c r="Z608" i="1"/>
  <c r="AA608" i="1"/>
  <c r="AE608" i="1" s="1"/>
  <c r="Y609" i="1"/>
  <c r="Z609" i="1"/>
  <c r="AA609" i="1"/>
  <c r="AF609" i="1" s="1"/>
  <c r="Y610" i="1"/>
  <c r="Z610" i="1"/>
  <c r="AA610" i="1"/>
  <c r="AE610" i="1" s="1"/>
  <c r="Y611" i="1"/>
  <c r="Z611" i="1"/>
  <c r="AA611" i="1"/>
  <c r="AE611" i="1" s="1"/>
  <c r="Y612" i="1"/>
  <c r="Z612" i="1"/>
  <c r="AA612" i="1"/>
  <c r="AF612" i="1" s="1"/>
  <c r="Y613" i="1"/>
  <c r="Z613" i="1"/>
  <c r="AA613" i="1"/>
  <c r="AE613" i="1" s="1"/>
  <c r="Y614" i="1"/>
  <c r="Z614" i="1"/>
  <c r="AA614" i="1"/>
  <c r="AG614" i="1" s="1"/>
  <c r="Y615" i="1"/>
  <c r="Z615" i="1"/>
  <c r="AA615" i="1"/>
  <c r="AF615" i="1" s="1"/>
  <c r="Y616" i="1"/>
  <c r="Z616" i="1"/>
  <c r="AA616" i="1"/>
  <c r="AE616" i="1" s="1"/>
  <c r="Y617" i="1"/>
  <c r="Z617" i="1"/>
  <c r="AA617" i="1"/>
  <c r="AG617" i="1" s="1"/>
  <c r="Y618" i="1"/>
  <c r="Z618" i="1"/>
  <c r="AA618" i="1"/>
  <c r="Y619" i="1"/>
  <c r="Z619" i="1"/>
  <c r="AA619" i="1"/>
  <c r="AF619" i="1" s="1"/>
  <c r="Y620" i="1"/>
  <c r="Z620" i="1"/>
  <c r="AA620" i="1"/>
  <c r="AG620" i="1" s="1"/>
  <c r="Y621" i="1"/>
  <c r="Z621" i="1"/>
  <c r="AA621" i="1"/>
  <c r="AE621" i="1" s="1"/>
  <c r="Y622" i="1"/>
  <c r="Z622" i="1"/>
  <c r="AA622" i="1"/>
  <c r="AF622" i="1" s="1"/>
  <c r="Y623" i="1"/>
  <c r="Z623" i="1"/>
  <c r="AA623" i="1"/>
  <c r="AG623" i="1" s="1"/>
  <c r="Y624" i="1"/>
  <c r="Z624" i="1"/>
  <c r="AA624" i="1"/>
  <c r="AE624" i="1" s="1"/>
  <c r="Y625" i="1"/>
  <c r="Z625" i="1"/>
  <c r="AA625" i="1"/>
  <c r="AE625" i="1" s="1"/>
  <c r="Y626" i="1"/>
  <c r="Z626" i="1"/>
  <c r="AA626" i="1"/>
  <c r="AE626" i="1" s="1"/>
  <c r="Y627" i="1"/>
  <c r="Z627" i="1"/>
  <c r="AA627" i="1"/>
  <c r="AF627" i="1" s="1"/>
  <c r="Y628" i="1"/>
  <c r="Z628" i="1"/>
  <c r="AA628" i="1"/>
  <c r="AE628" i="1" s="1"/>
  <c r="Y629" i="1"/>
  <c r="Z629" i="1"/>
  <c r="AA629" i="1"/>
  <c r="AE629" i="1" s="1"/>
  <c r="Y630" i="1"/>
  <c r="Z630" i="1"/>
  <c r="AA630" i="1"/>
  <c r="AF630" i="1" s="1"/>
  <c r="Y631" i="1"/>
  <c r="Z631" i="1"/>
  <c r="AA631" i="1"/>
  <c r="AE631" i="1" s="1"/>
  <c r="Y632" i="1"/>
  <c r="Z632" i="1"/>
  <c r="AA632" i="1"/>
  <c r="AE632" i="1" s="1"/>
  <c r="Y633" i="1"/>
  <c r="Z633" i="1"/>
  <c r="AA633" i="1"/>
  <c r="AE633" i="1" s="1"/>
  <c r="Y634" i="1"/>
  <c r="Z634" i="1"/>
  <c r="AA634" i="1"/>
  <c r="AG634" i="1" s="1"/>
  <c r="Y635" i="1"/>
  <c r="Z635" i="1"/>
  <c r="AA635" i="1"/>
  <c r="AE635" i="1" s="1"/>
  <c r="Y636" i="1"/>
  <c r="Z636" i="1"/>
  <c r="AA636" i="1"/>
  <c r="AE636" i="1" s="1"/>
  <c r="Y637" i="1"/>
  <c r="Z637" i="1"/>
  <c r="AA637" i="1"/>
  <c r="AG637" i="1" s="1"/>
  <c r="Y638" i="1"/>
  <c r="Z638" i="1"/>
  <c r="AA638" i="1"/>
  <c r="AE638" i="1" s="1"/>
  <c r="Y639" i="1"/>
  <c r="Z639" i="1"/>
  <c r="AA639" i="1"/>
  <c r="AF639" i="1" s="1"/>
  <c r="Y640" i="1"/>
  <c r="Z640" i="1"/>
  <c r="AA640" i="1"/>
  <c r="AE640" i="1" s="1"/>
  <c r="Y641" i="1"/>
  <c r="Z641" i="1"/>
  <c r="AA641" i="1"/>
  <c r="AG641" i="1" s="1"/>
  <c r="Y642" i="1"/>
  <c r="Z642" i="1"/>
  <c r="AA642" i="1"/>
  <c r="AF642" i="1" s="1"/>
  <c r="Y643" i="1"/>
  <c r="Z643" i="1"/>
  <c r="AA643" i="1"/>
  <c r="AF643" i="1" s="1"/>
  <c r="Y644" i="1"/>
  <c r="Z644" i="1"/>
  <c r="AA644" i="1"/>
  <c r="AE644" i="1" s="1"/>
  <c r="Y645" i="1"/>
  <c r="Z645" i="1"/>
  <c r="AA645" i="1"/>
  <c r="AF645" i="1" s="1"/>
  <c r="Y646" i="1"/>
  <c r="Z646" i="1"/>
  <c r="AA646" i="1"/>
  <c r="AE646" i="1" s="1"/>
  <c r="Y647" i="1"/>
  <c r="Z647" i="1"/>
  <c r="AA647" i="1"/>
  <c r="AE647" i="1" s="1"/>
  <c r="Y648" i="1"/>
  <c r="Z648" i="1"/>
  <c r="AA648" i="1"/>
  <c r="AE648" i="1" s="1"/>
  <c r="Y649" i="1"/>
  <c r="Z649" i="1"/>
  <c r="AA649" i="1"/>
  <c r="AG649" i="1" s="1"/>
  <c r="Y650" i="1"/>
  <c r="Z650" i="1"/>
  <c r="AA650" i="1"/>
  <c r="AF650" i="1" s="1"/>
  <c r="Y651" i="1"/>
  <c r="Z651" i="1"/>
  <c r="AA651" i="1"/>
  <c r="AF651" i="1" s="1"/>
  <c r="Y652" i="1"/>
  <c r="Z652" i="1"/>
  <c r="AA652" i="1"/>
  <c r="AE652" i="1" s="1"/>
  <c r="Y653" i="1"/>
  <c r="Z653" i="1"/>
  <c r="AA653" i="1"/>
  <c r="AF653" i="1" s="1"/>
  <c r="Y654" i="1"/>
  <c r="Z654" i="1"/>
  <c r="AA654" i="1"/>
  <c r="AE654" i="1" s="1"/>
  <c r="Y655" i="1"/>
  <c r="Z655" i="1"/>
  <c r="AA655" i="1"/>
  <c r="AE655" i="1" s="1"/>
  <c r="Y656" i="1"/>
  <c r="Z656" i="1"/>
  <c r="AA656" i="1"/>
  <c r="AE656" i="1" s="1"/>
  <c r="Y657" i="1"/>
  <c r="Z657" i="1"/>
  <c r="AA657" i="1"/>
  <c r="AG657" i="1" s="1"/>
  <c r="Y658" i="1"/>
  <c r="Z658" i="1"/>
  <c r="AA658" i="1"/>
  <c r="AF658" i="1" s="1"/>
  <c r="Y659" i="1"/>
  <c r="Z659" i="1"/>
  <c r="AA659" i="1"/>
  <c r="AF659" i="1" s="1"/>
  <c r="Y660" i="1"/>
  <c r="Z660" i="1"/>
  <c r="AA660" i="1"/>
  <c r="AE660" i="1" s="1"/>
  <c r="Y661" i="1"/>
  <c r="Z661" i="1"/>
  <c r="AA661" i="1"/>
  <c r="AF661" i="1" s="1"/>
  <c r="Y662" i="1"/>
  <c r="Z662" i="1"/>
  <c r="AA662" i="1"/>
  <c r="AE662" i="1" s="1"/>
  <c r="Y663" i="1"/>
  <c r="Z663" i="1"/>
  <c r="AA663" i="1"/>
  <c r="AE663" i="1" s="1"/>
  <c r="Y664" i="1"/>
  <c r="Z664" i="1"/>
  <c r="AA664" i="1"/>
  <c r="AE664" i="1" s="1"/>
  <c r="Y665" i="1"/>
  <c r="Z665" i="1"/>
  <c r="AA665" i="1"/>
  <c r="AG665" i="1" s="1"/>
  <c r="Y666" i="1"/>
  <c r="Z666" i="1"/>
  <c r="AA666" i="1"/>
  <c r="AE666" i="1" s="1"/>
  <c r="Y667" i="1"/>
  <c r="Z667" i="1"/>
  <c r="AA667" i="1"/>
  <c r="AE667" i="1" s="1"/>
  <c r="Y668" i="1"/>
  <c r="Z668" i="1"/>
  <c r="AA668" i="1"/>
  <c r="AE668" i="1" s="1"/>
  <c r="Y669" i="1"/>
  <c r="Z669" i="1"/>
  <c r="AA669" i="1"/>
  <c r="AF669" i="1" s="1"/>
  <c r="Y670" i="1"/>
  <c r="Z670" i="1"/>
  <c r="AA670" i="1"/>
  <c r="AE670" i="1" s="1"/>
  <c r="Y671" i="1"/>
  <c r="Z671" i="1"/>
  <c r="AA671" i="1"/>
  <c r="AF671" i="1" s="1"/>
  <c r="Y672" i="1"/>
  <c r="Z672" i="1"/>
  <c r="AA672" i="1"/>
  <c r="AE672" i="1" s="1"/>
  <c r="Y673" i="1"/>
  <c r="Z673" i="1"/>
  <c r="AA673" i="1"/>
  <c r="AG673" i="1" s="1"/>
  <c r="Y674" i="1"/>
  <c r="Z674" i="1"/>
  <c r="AA674" i="1"/>
  <c r="AF674" i="1" s="1"/>
  <c r="Y675" i="1"/>
  <c r="Z675" i="1"/>
  <c r="AA675" i="1"/>
  <c r="AE675" i="1" s="1"/>
  <c r="Y676" i="1"/>
  <c r="Z676" i="1"/>
  <c r="AA676" i="1"/>
  <c r="AE676" i="1" s="1"/>
  <c r="Y677" i="1"/>
  <c r="Z677" i="1"/>
  <c r="AA677" i="1"/>
  <c r="AF677" i="1" s="1"/>
  <c r="Y678" i="1"/>
  <c r="Z678" i="1"/>
  <c r="AA678" i="1"/>
  <c r="AE678" i="1" s="1"/>
  <c r="Y679" i="1"/>
  <c r="Z679" i="1"/>
  <c r="AA679" i="1"/>
  <c r="AG679" i="1" s="1"/>
  <c r="Y680" i="1"/>
  <c r="Z680" i="1"/>
  <c r="AA680" i="1"/>
  <c r="AE680" i="1" s="1"/>
  <c r="Y681" i="1"/>
  <c r="Z681" i="1"/>
  <c r="AA681" i="1"/>
  <c r="AG681" i="1" s="1"/>
  <c r="Y682" i="1"/>
  <c r="Z682" i="1"/>
  <c r="AA682" i="1"/>
  <c r="AF682" i="1" s="1"/>
  <c r="Y683" i="1"/>
  <c r="Z683" i="1"/>
  <c r="AA683" i="1"/>
  <c r="AE683" i="1" s="1"/>
  <c r="Y684" i="1"/>
  <c r="Z684" i="1"/>
  <c r="AA684" i="1"/>
  <c r="AE684" i="1" s="1"/>
  <c r="Y685" i="1"/>
  <c r="Z685" i="1"/>
  <c r="AA685" i="1"/>
  <c r="AF685" i="1" s="1"/>
  <c r="Y686" i="1"/>
  <c r="Z686" i="1"/>
  <c r="AA686" i="1"/>
  <c r="AE686" i="1" s="1"/>
  <c r="P9" i="1"/>
  <c r="Q9" i="1"/>
  <c r="R9" i="1"/>
  <c r="S9" i="1"/>
  <c r="T9" i="1"/>
  <c r="U9" i="1"/>
  <c r="V9" i="1"/>
  <c r="W9" i="1"/>
  <c r="Q10" i="1"/>
  <c r="R10" i="1"/>
  <c r="S10" i="1"/>
  <c r="T10" i="1"/>
  <c r="U10" i="1"/>
  <c r="V10" i="1"/>
  <c r="W10" i="1"/>
  <c r="P11" i="1"/>
  <c r="Q11" i="1"/>
  <c r="R11" i="1"/>
  <c r="S11" i="1"/>
  <c r="T11" i="1"/>
  <c r="U11" i="1"/>
  <c r="V11" i="1"/>
  <c r="W11" i="1"/>
  <c r="P12" i="1"/>
  <c r="Q12" i="1"/>
  <c r="R12" i="1"/>
  <c r="S12" i="1"/>
  <c r="T12" i="1"/>
  <c r="U12" i="1"/>
  <c r="V12" i="1"/>
  <c r="W12" i="1"/>
  <c r="P13" i="1"/>
  <c r="Q13" i="1"/>
  <c r="R13" i="1"/>
  <c r="S13" i="1"/>
  <c r="T13" i="1"/>
  <c r="U13" i="1"/>
  <c r="V13" i="1"/>
  <c r="W13" i="1"/>
  <c r="P14" i="1"/>
  <c r="Q14" i="1"/>
  <c r="R14" i="1"/>
  <c r="S14" i="1"/>
  <c r="T14" i="1"/>
  <c r="U14" i="1"/>
  <c r="V14" i="1"/>
  <c r="W14" i="1"/>
  <c r="P15" i="1"/>
  <c r="Q15" i="1"/>
  <c r="R15" i="1"/>
  <c r="S15" i="1"/>
  <c r="T15" i="1"/>
  <c r="U15" i="1"/>
  <c r="V15" i="1"/>
  <c r="W15" i="1"/>
  <c r="P16" i="1"/>
  <c r="Q16" i="1"/>
  <c r="R16" i="1"/>
  <c r="S16" i="1"/>
  <c r="T16" i="1"/>
  <c r="U16" i="1"/>
  <c r="V16" i="1"/>
  <c r="W16" i="1"/>
  <c r="P17" i="1"/>
  <c r="Q17" i="1"/>
  <c r="R17" i="1"/>
  <c r="S17" i="1"/>
  <c r="T17" i="1"/>
  <c r="U17" i="1"/>
  <c r="V17" i="1"/>
  <c r="W17" i="1"/>
  <c r="P18" i="1"/>
  <c r="Q18" i="1"/>
  <c r="R18" i="1"/>
  <c r="S18" i="1"/>
  <c r="T18" i="1"/>
  <c r="U18" i="1"/>
  <c r="V18" i="1"/>
  <c r="W18" i="1"/>
  <c r="P19" i="1"/>
  <c r="Q19" i="1"/>
  <c r="R19" i="1"/>
  <c r="S19" i="1"/>
  <c r="T19" i="1"/>
  <c r="U19" i="1"/>
  <c r="V19" i="1"/>
  <c r="W19" i="1"/>
  <c r="P20" i="1"/>
  <c r="Q20" i="1"/>
  <c r="R20" i="1"/>
  <c r="S20" i="1"/>
  <c r="T20" i="1"/>
  <c r="U20" i="1"/>
  <c r="V20" i="1"/>
  <c r="W20" i="1"/>
  <c r="P28" i="1"/>
  <c r="Q28" i="1"/>
  <c r="R28" i="1"/>
  <c r="S28" i="1"/>
  <c r="T28" i="1"/>
  <c r="U28" i="1"/>
  <c r="V28" i="1"/>
  <c r="W28" i="1"/>
  <c r="P29" i="1"/>
  <c r="Q29" i="1"/>
  <c r="R29" i="1"/>
  <c r="S29" i="1"/>
  <c r="T29" i="1"/>
  <c r="U29" i="1"/>
  <c r="V29" i="1"/>
  <c r="W29" i="1"/>
  <c r="P30" i="1"/>
  <c r="Q30" i="1"/>
  <c r="R30" i="1"/>
  <c r="S30" i="1"/>
  <c r="T30" i="1"/>
  <c r="U30" i="1"/>
  <c r="V30" i="1"/>
  <c r="W30" i="1"/>
  <c r="P31" i="1"/>
  <c r="Q31" i="1"/>
  <c r="R31" i="1"/>
  <c r="S31" i="1"/>
  <c r="T31" i="1"/>
  <c r="U31" i="1"/>
  <c r="V31" i="1"/>
  <c r="W31" i="1"/>
  <c r="P32" i="1"/>
  <c r="Q32" i="1"/>
  <c r="R32" i="1"/>
  <c r="S32" i="1"/>
  <c r="T32" i="1"/>
  <c r="U32" i="1"/>
  <c r="V32" i="1"/>
  <c r="W32" i="1"/>
  <c r="P33" i="1"/>
  <c r="Q33" i="1"/>
  <c r="R33" i="1"/>
  <c r="S33" i="1"/>
  <c r="T33" i="1"/>
  <c r="U33" i="1"/>
  <c r="V33" i="1"/>
  <c r="W33" i="1"/>
  <c r="P34" i="1"/>
  <c r="Q34" i="1"/>
  <c r="R34" i="1"/>
  <c r="S34" i="1"/>
  <c r="T34" i="1"/>
  <c r="U34" i="1"/>
  <c r="V34" i="1"/>
  <c r="W34" i="1"/>
  <c r="P35" i="1"/>
  <c r="Q35" i="1"/>
  <c r="R35" i="1"/>
  <c r="S35" i="1"/>
  <c r="T35" i="1"/>
  <c r="U35" i="1"/>
  <c r="V35" i="1"/>
  <c r="W35" i="1"/>
  <c r="P36" i="1"/>
  <c r="Q36" i="1"/>
  <c r="R36" i="1"/>
  <c r="S36" i="1"/>
  <c r="T36" i="1"/>
  <c r="U36" i="1"/>
  <c r="V36" i="1"/>
  <c r="W36" i="1"/>
  <c r="P37" i="1"/>
  <c r="Q37" i="1"/>
  <c r="R37" i="1"/>
  <c r="S37" i="1"/>
  <c r="T37" i="1"/>
  <c r="U37" i="1"/>
  <c r="V37" i="1"/>
  <c r="W37" i="1"/>
  <c r="P38" i="1"/>
  <c r="Q38" i="1"/>
  <c r="R38" i="1"/>
  <c r="S38" i="1"/>
  <c r="T38" i="1"/>
  <c r="U38" i="1"/>
  <c r="V38" i="1"/>
  <c r="W38" i="1"/>
  <c r="P39" i="1"/>
  <c r="Q39" i="1"/>
  <c r="R39" i="1"/>
  <c r="S39" i="1"/>
  <c r="T39" i="1"/>
  <c r="U39" i="1"/>
  <c r="V39" i="1"/>
  <c r="W39" i="1"/>
  <c r="P40" i="1"/>
  <c r="Q40" i="1"/>
  <c r="R40" i="1"/>
  <c r="S40" i="1"/>
  <c r="T40" i="1"/>
  <c r="U40" i="1"/>
  <c r="V40" i="1"/>
  <c r="W40" i="1"/>
  <c r="P41" i="1"/>
  <c r="Q41" i="1"/>
  <c r="R41" i="1"/>
  <c r="S41" i="1"/>
  <c r="T41" i="1"/>
  <c r="U41" i="1"/>
  <c r="V41" i="1"/>
  <c r="W41" i="1"/>
  <c r="P42" i="1"/>
  <c r="Q42" i="1"/>
  <c r="R42" i="1"/>
  <c r="S42" i="1"/>
  <c r="T42" i="1"/>
  <c r="U42" i="1"/>
  <c r="V42" i="1"/>
  <c r="W42" i="1"/>
  <c r="P43" i="1"/>
  <c r="Q43" i="1"/>
  <c r="R43" i="1"/>
  <c r="S43" i="1"/>
  <c r="T43" i="1"/>
  <c r="U43" i="1"/>
  <c r="V43" i="1"/>
  <c r="W43" i="1"/>
  <c r="P44" i="1"/>
  <c r="Q44" i="1"/>
  <c r="R44" i="1"/>
  <c r="S44" i="1"/>
  <c r="T44" i="1"/>
  <c r="U44" i="1"/>
  <c r="V44" i="1"/>
  <c r="W44" i="1"/>
  <c r="P45" i="1"/>
  <c r="Q45" i="1"/>
  <c r="R45" i="1"/>
  <c r="S45" i="1"/>
  <c r="T45" i="1"/>
  <c r="U45" i="1"/>
  <c r="V45" i="1"/>
  <c r="W45" i="1"/>
  <c r="P46" i="1"/>
  <c r="Q46" i="1"/>
  <c r="R46" i="1"/>
  <c r="S46" i="1"/>
  <c r="T46" i="1"/>
  <c r="U46" i="1"/>
  <c r="V46" i="1"/>
  <c r="W46" i="1"/>
  <c r="P47" i="1"/>
  <c r="Q47" i="1"/>
  <c r="R47" i="1"/>
  <c r="S47" i="1"/>
  <c r="T47" i="1"/>
  <c r="U47" i="1"/>
  <c r="V47" i="1"/>
  <c r="W47" i="1"/>
  <c r="P48" i="1"/>
  <c r="Q48" i="1"/>
  <c r="R48" i="1"/>
  <c r="S48" i="1"/>
  <c r="T48" i="1"/>
  <c r="U48" i="1"/>
  <c r="V48" i="1"/>
  <c r="W48" i="1"/>
  <c r="P49" i="1"/>
  <c r="Q49" i="1"/>
  <c r="R49" i="1"/>
  <c r="S49" i="1"/>
  <c r="T49" i="1"/>
  <c r="U49" i="1"/>
  <c r="V49" i="1"/>
  <c r="W49" i="1"/>
  <c r="P50" i="1"/>
  <c r="Q50" i="1"/>
  <c r="R50" i="1"/>
  <c r="S50" i="1"/>
  <c r="T50" i="1"/>
  <c r="U50" i="1"/>
  <c r="V50" i="1"/>
  <c r="W50" i="1"/>
  <c r="P51" i="1"/>
  <c r="Q51" i="1"/>
  <c r="R51" i="1"/>
  <c r="S51" i="1"/>
  <c r="T51" i="1"/>
  <c r="U51" i="1"/>
  <c r="V51" i="1"/>
  <c r="W51" i="1"/>
  <c r="P52" i="1"/>
  <c r="Q52" i="1"/>
  <c r="R52" i="1"/>
  <c r="S52" i="1"/>
  <c r="T52" i="1"/>
  <c r="U52" i="1"/>
  <c r="V52" i="1"/>
  <c r="W52" i="1"/>
  <c r="P53" i="1"/>
  <c r="Q53" i="1"/>
  <c r="R53" i="1"/>
  <c r="S53" i="1"/>
  <c r="T53" i="1"/>
  <c r="U53" i="1"/>
  <c r="V53" i="1"/>
  <c r="W53" i="1"/>
  <c r="P54" i="1"/>
  <c r="Q54" i="1"/>
  <c r="R54" i="1"/>
  <c r="S54" i="1"/>
  <c r="T54" i="1"/>
  <c r="U54" i="1"/>
  <c r="V54" i="1"/>
  <c r="W54" i="1"/>
  <c r="P55" i="1"/>
  <c r="Q55" i="1"/>
  <c r="R55" i="1"/>
  <c r="S55" i="1"/>
  <c r="T55" i="1"/>
  <c r="U55" i="1"/>
  <c r="V55" i="1"/>
  <c r="W55" i="1"/>
  <c r="P56" i="1"/>
  <c r="Q56" i="1"/>
  <c r="R56" i="1"/>
  <c r="S56" i="1"/>
  <c r="T56" i="1"/>
  <c r="U56" i="1"/>
  <c r="V56" i="1"/>
  <c r="W56" i="1"/>
  <c r="P57" i="1"/>
  <c r="Q57" i="1"/>
  <c r="R57" i="1"/>
  <c r="S57" i="1"/>
  <c r="T57" i="1"/>
  <c r="U57" i="1"/>
  <c r="V57" i="1"/>
  <c r="W57" i="1"/>
  <c r="P58" i="1"/>
  <c r="Q58" i="1"/>
  <c r="R58" i="1"/>
  <c r="S58" i="1"/>
  <c r="T58" i="1"/>
  <c r="U58" i="1"/>
  <c r="V58" i="1"/>
  <c r="W58" i="1"/>
  <c r="P59" i="1"/>
  <c r="Q59" i="1"/>
  <c r="R59" i="1"/>
  <c r="S59" i="1"/>
  <c r="T59" i="1"/>
  <c r="U59" i="1"/>
  <c r="V59" i="1"/>
  <c r="W59" i="1"/>
  <c r="P60" i="1"/>
  <c r="Q60" i="1"/>
  <c r="R60" i="1"/>
  <c r="S60" i="1"/>
  <c r="T60" i="1"/>
  <c r="U60" i="1"/>
  <c r="V60" i="1"/>
  <c r="W60" i="1"/>
  <c r="P61" i="1"/>
  <c r="Q61" i="1"/>
  <c r="R61" i="1"/>
  <c r="S61" i="1"/>
  <c r="T61" i="1"/>
  <c r="U61" i="1"/>
  <c r="V61" i="1"/>
  <c r="W61" i="1"/>
  <c r="P62" i="1"/>
  <c r="Q62" i="1"/>
  <c r="R62" i="1"/>
  <c r="S62" i="1"/>
  <c r="T62" i="1"/>
  <c r="U62" i="1"/>
  <c r="V62" i="1"/>
  <c r="W62" i="1"/>
  <c r="P63" i="1"/>
  <c r="Q63" i="1"/>
  <c r="R63" i="1"/>
  <c r="S63" i="1"/>
  <c r="T63" i="1"/>
  <c r="U63" i="1"/>
  <c r="V63" i="1"/>
  <c r="W63" i="1"/>
  <c r="P64" i="1"/>
  <c r="Q64" i="1"/>
  <c r="R64" i="1"/>
  <c r="S64" i="1"/>
  <c r="T64" i="1"/>
  <c r="U64" i="1"/>
  <c r="V64" i="1"/>
  <c r="W64" i="1"/>
  <c r="P65" i="1"/>
  <c r="Q65" i="1"/>
  <c r="R65" i="1"/>
  <c r="S65" i="1"/>
  <c r="T65" i="1"/>
  <c r="U65" i="1"/>
  <c r="V65" i="1"/>
  <c r="W65" i="1"/>
  <c r="P66" i="1"/>
  <c r="Q66" i="1"/>
  <c r="R66" i="1"/>
  <c r="S66" i="1"/>
  <c r="T66" i="1"/>
  <c r="U66" i="1"/>
  <c r="V66" i="1"/>
  <c r="W66" i="1"/>
  <c r="P67" i="1"/>
  <c r="Q67" i="1"/>
  <c r="R67" i="1"/>
  <c r="S67" i="1"/>
  <c r="T67" i="1"/>
  <c r="U67" i="1"/>
  <c r="V67" i="1"/>
  <c r="W67" i="1"/>
  <c r="P68" i="1"/>
  <c r="Q68" i="1"/>
  <c r="R68" i="1"/>
  <c r="S68" i="1"/>
  <c r="T68" i="1"/>
  <c r="U68" i="1"/>
  <c r="V68" i="1"/>
  <c r="W68" i="1"/>
  <c r="P69" i="1"/>
  <c r="Q69" i="1"/>
  <c r="R69" i="1"/>
  <c r="S69" i="1"/>
  <c r="T69" i="1"/>
  <c r="U69" i="1"/>
  <c r="V69" i="1"/>
  <c r="W69" i="1"/>
  <c r="P70" i="1"/>
  <c r="Q70" i="1"/>
  <c r="R70" i="1"/>
  <c r="S70" i="1"/>
  <c r="T70" i="1"/>
  <c r="U70" i="1"/>
  <c r="V70" i="1"/>
  <c r="W70" i="1"/>
  <c r="P71" i="1"/>
  <c r="Q71" i="1"/>
  <c r="R71" i="1"/>
  <c r="S71" i="1"/>
  <c r="T71" i="1"/>
  <c r="U71" i="1"/>
  <c r="V71" i="1"/>
  <c r="W71" i="1"/>
  <c r="P72" i="1"/>
  <c r="Q72" i="1"/>
  <c r="R72" i="1"/>
  <c r="S72" i="1"/>
  <c r="T72" i="1"/>
  <c r="U72" i="1"/>
  <c r="V72" i="1"/>
  <c r="W72" i="1"/>
  <c r="P73" i="1"/>
  <c r="Q73" i="1"/>
  <c r="R73" i="1"/>
  <c r="S73" i="1"/>
  <c r="T73" i="1"/>
  <c r="U73" i="1"/>
  <c r="V73" i="1"/>
  <c r="W73" i="1"/>
  <c r="P74" i="1"/>
  <c r="Q74" i="1"/>
  <c r="R74" i="1"/>
  <c r="S74" i="1"/>
  <c r="T74" i="1"/>
  <c r="U74" i="1"/>
  <c r="V74" i="1"/>
  <c r="W74" i="1"/>
  <c r="P75" i="1"/>
  <c r="Q75" i="1"/>
  <c r="R75" i="1"/>
  <c r="S75" i="1"/>
  <c r="T75" i="1"/>
  <c r="U75" i="1"/>
  <c r="V75" i="1"/>
  <c r="W75" i="1"/>
  <c r="P76" i="1"/>
  <c r="Q76" i="1"/>
  <c r="R76" i="1"/>
  <c r="S76" i="1"/>
  <c r="T76" i="1"/>
  <c r="U76" i="1"/>
  <c r="V76" i="1"/>
  <c r="W76" i="1"/>
  <c r="P77" i="1"/>
  <c r="Q77" i="1"/>
  <c r="R77" i="1"/>
  <c r="S77" i="1"/>
  <c r="T77" i="1"/>
  <c r="U77" i="1"/>
  <c r="V77" i="1"/>
  <c r="W77" i="1"/>
  <c r="P78" i="1"/>
  <c r="Q78" i="1"/>
  <c r="R78" i="1"/>
  <c r="S78" i="1"/>
  <c r="T78" i="1"/>
  <c r="U78" i="1"/>
  <c r="V78" i="1"/>
  <c r="W78" i="1"/>
  <c r="P79" i="1"/>
  <c r="Q79" i="1"/>
  <c r="R79" i="1"/>
  <c r="S79" i="1"/>
  <c r="T79" i="1"/>
  <c r="U79" i="1"/>
  <c r="V79" i="1"/>
  <c r="W79" i="1"/>
  <c r="P80" i="1"/>
  <c r="Q80" i="1"/>
  <c r="R80" i="1"/>
  <c r="S80" i="1"/>
  <c r="T80" i="1"/>
  <c r="U80" i="1"/>
  <c r="V80" i="1"/>
  <c r="W80" i="1"/>
  <c r="P81" i="1"/>
  <c r="Q81" i="1"/>
  <c r="R81" i="1"/>
  <c r="S81" i="1"/>
  <c r="T81" i="1"/>
  <c r="U81" i="1"/>
  <c r="V81" i="1"/>
  <c r="W81" i="1"/>
  <c r="P82" i="1"/>
  <c r="Q82" i="1"/>
  <c r="R82" i="1"/>
  <c r="S82" i="1"/>
  <c r="T82" i="1"/>
  <c r="U82" i="1"/>
  <c r="V82" i="1"/>
  <c r="W82" i="1"/>
  <c r="P83" i="1"/>
  <c r="Q83" i="1"/>
  <c r="R83" i="1"/>
  <c r="S83" i="1"/>
  <c r="T83" i="1"/>
  <c r="U83" i="1"/>
  <c r="V83" i="1"/>
  <c r="W83" i="1"/>
  <c r="P84" i="1"/>
  <c r="Q84" i="1"/>
  <c r="R84" i="1"/>
  <c r="S84" i="1"/>
  <c r="T84" i="1"/>
  <c r="U84" i="1"/>
  <c r="V84" i="1"/>
  <c r="W84" i="1"/>
  <c r="P85" i="1"/>
  <c r="Q85" i="1"/>
  <c r="R85" i="1"/>
  <c r="S85" i="1"/>
  <c r="T85" i="1"/>
  <c r="U85" i="1"/>
  <c r="V85" i="1"/>
  <c r="W85" i="1"/>
  <c r="P86" i="1"/>
  <c r="Q86" i="1"/>
  <c r="R86" i="1"/>
  <c r="S86" i="1"/>
  <c r="T86" i="1"/>
  <c r="U86" i="1"/>
  <c r="V86" i="1"/>
  <c r="W86" i="1"/>
  <c r="P87" i="1"/>
  <c r="Q87" i="1"/>
  <c r="R87" i="1"/>
  <c r="S87" i="1"/>
  <c r="T87" i="1"/>
  <c r="U87" i="1"/>
  <c r="V87" i="1"/>
  <c r="W87" i="1"/>
  <c r="P88" i="1"/>
  <c r="Q88" i="1"/>
  <c r="R88" i="1"/>
  <c r="S88" i="1"/>
  <c r="T88" i="1"/>
  <c r="U88" i="1"/>
  <c r="V88" i="1"/>
  <c r="W88" i="1"/>
  <c r="P89" i="1"/>
  <c r="Q89" i="1"/>
  <c r="R89" i="1"/>
  <c r="S89" i="1"/>
  <c r="T89" i="1"/>
  <c r="U89" i="1"/>
  <c r="V89" i="1"/>
  <c r="W89" i="1"/>
  <c r="P90" i="1"/>
  <c r="Q90" i="1"/>
  <c r="R90" i="1"/>
  <c r="S90" i="1"/>
  <c r="T90" i="1"/>
  <c r="U90" i="1"/>
  <c r="V90" i="1"/>
  <c r="W90" i="1"/>
  <c r="P91" i="1"/>
  <c r="Q91" i="1"/>
  <c r="R91" i="1"/>
  <c r="S91" i="1"/>
  <c r="T91" i="1"/>
  <c r="U91" i="1"/>
  <c r="V91" i="1"/>
  <c r="W91" i="1"/>
  <c r="P92" i="1"/>
  <c r="Q92" i="1"/>
  <c r="R92" i="1"/>
  <c r="S92" i="1"/>
  <c r="T92" i="1"/>
  <c r="U92" i="1"/>
  <c r="V92" i="1"/>
  <c r="W92" i="1"/>
  <c r="P93" i="1"/>
  <c r="Q93" i="1"/>
  <c r="R93" i="1"/>
  <c r="S93" i="1"/>
  <c r="T93" i="1"/>
  <c r="U93" i="1"/>
  <c r="V93" i="1"/>
  <c r="W93" i="1"/>
  <c r="P94" i="1"/>
  <c r="Q94" i="1"/>
  <c r="R94" i="1"/>
  <c r="S94" i="1"/>
  <c r="T94" i="1"/>
  <c r="U94" i="1"/>
  <c r="V94" i="1"/>
  <c r="W94" i="1"/>
  <c r="P95" i="1"/>
  <c r="Q95" i="1"/>
  <c r="R95" i="1"/>
  <c r="S95" i="1"/>
  <c r="T95" i="1"/>
  <c r="U95" i="1"/>
  <c r="V95" i="1"/>
  <c r="W95" i="1"/>
  <c r="P96" i="1"/>
  <c r="Q96" i="1"/>
  <c r="R96" i="1"/>
  <c r="S96" i="1"/>
  <c r="T96" i="1"/>
  <c r="U96" i="1"/>
  <c r="V96" i="1"/>
  <c r="W96" i="1"/>
  <c r="P97" i="1"/>
  <c r="Q97" i="1"/>
  <c r="R97" i="1"/>
  <c r="S97" i="1"/>
  <c r="T97" i="1"/>
  <c r="U97" i="1"/>
  <c r="V97" i="1"/>
  <c r="W97" i="1"/>
  <c r="P98" i="1"/>
  <c r="Q98" i="1"/>
  <c r="R98" i="1"/>
  <c r="S98" i="1"/>
  <c r="T98" i="1"/>
  <c r="U98" i="1"/>
  <c r="V98" i="1"/>
  <c r="W98" i="1"/>
  <c r="P99" i="1"/>
  <c r="Q99" i="1"/>
  <c r="R99" i="1"/>
  <c r="S99" i="1"/>
  <c r="T99" i="1"/>
  <c r="U99" i="1"/>
  <c r="V99" i="1"/>
  <c r="W99" i="1"/>
  <c r="P100" i="1"/>
  <c r="Q100" i="1"/>
  <c r="R100" i="1"/>
  <c r="S100" i="1"/>
  <c r="T100" i="1"/>
  <c r="U100" i="1"/>
  <c r="V100" i="1"/>
  <c r="W100" i="1"/>
  <c r="P101" i="1"/>
  <c r="Q101" i="1"/>
  <c r="R101" i="1"/>
  <c r="S101" i="1"/>
  <c r="T101" i="1"/>
  <c r="U101" i="1"/>
  <c r="V101" i="1"/>
  <c r="W101" i="1"/>
  <c r="P102" i="1"/>
  <c r="Q102" i="1"/>
  <c r="R102" i="1"/>
  <c r="S102" i="1"/>
  <c r="T102" i="1"/>
  <c r="U102" i="1"/>
  <c r="V102" i="1"/>
  <c r="W102" i="1"/>
  <c r="P103" i="1"/>
  <c r="Q103" i="1"/>
  <c r="R103" i="1"/>
  <c r="S103" i="1"/>
  <c r="T103" i="1"/>
  <c r="U103" i="1"/>
  <c r="V103" i="1"/>
  <c r="W103" i="1"/>
  <c r="P104" i="1"/>
  <c r="Q104" i="1"/>
  <c r="R104" i="1"/>
  <c r="S104" i="1"/>
  <c r="T104" i="1"/>
  <c r="U104" i="1"/>
  <c r="V104" i="1"/>
  <c r="W104" i="1"/>
  <c r="P105" i="1"/>
  <c r="Q105" i="1"/>
  <c r="R105" i="1"/>
  <c r="S105" i="1"/>
  <c r="T105" i="1"/>
  <c r="U105" i="1"/>
  <c r="V105" i="1"/>
  <c r="W105" i="1"/>
  <c r="P106" i="1"/>
  <c r="Q106" i="1"/>
  <c r="R106" i="1"/>
  <c r="S106" i="1"/>
  <c r="T106" i="1"/>
  <c r="U106" i="1"/>
  <c r="V106" i="1"/>
  <c r="W106" i="1"/>
  <c r="P107" i="1"/>
  <c r="Q107" i="1"/>
  <c r="R107" i="1"/>
  <c r="S107" i="1"/>
  <c r="T107" i="1"/>
  <c r="U107" i="1"/>
  <c r="V107" i="1"/>
  <c r="W107" i="1"/>
  <c r="P108" i="1"/>
  <c r="Q108" i="1"/>
  <c r="R108" i="1"/>
  <c r="S108" i="1"/>
  <c r="T108" i="1"/>
  <c r="U108" i="1"/>
  <c r="V108" i="1"/>
  <c r="W108" i="1"/>
  <c r="P109" i="1"/>
  <c r="Q109" i="1"/>
  <c r="R109" i="1"/>
  <c r="S109" i="1"/>
  <c r="T109" i="1"/>
  <c r="U109" i="1"/>
  <c r="V109" i="1"/>
  <c r="W109" i="1"/>
  <c r="P110" i="1"/>
  <c r="Q110" i="1"/>
  <c r="R110" i="1"/>
  <c r="S110" i="1"/>
  <c r="T110" i="1"/>
  <c r="U110" i="1"/>
  <c r="V110" i="1"/>
  <c r="W110" i="1"/>
  <c r="P111" i="1"/>
  <c r="Q111" i="1"/>
  <c r="R111" i="1"/>
  <c r="S111" i="1"/>
  <c r="T111" i="1"/>
  <c r="U111" i="1"/>
  <c r="V111" i="1"/>
  <c r="W111" i="1"/>
  <c r="P112" i="1"/>
  <c r="Q112" i="1"/>
  <c r="R112" i="1"/>
  <c r="S112" i="1"/>
  <c r="T112" i="1"/>
  <c r="U112" i="1"/>
  <c r="V112" i="1"/>
  <c r="W112" i="1"/>
  <c r="P113" i="1"/>
  <c r="Q113" i="1"/>
  <c r="R113" i="1"/>
  <c r="S113" i="1"/>
  <c r="T113" i="1"/>
  <c r="U113" i="1"/>
  <c r="V113" i="1"/>
  <c r="W113" i="1"/>
  <c r="P114" i="1"/>
  <c r="Q114" i="1"/>
  <c r="R114" i="1"/>
  <c r="S114" i="1"/>
  <c r="T114" i="1"/>
  <c r="U114" i="1"/>
  <c r="V114" i="1"/>
  <c r="W114" i="1"/>
  <c r="P115" i="1"/>
  <c r="Q115" i="1"/>
  <c r="R115" i="1"/>
  <c r="S115" i="1"/>
  <c r="T115" i="1"/>
  <c r="U115" i="1"/>
  <c r="V115" i="1"/>
  <c r="W115" i="1"/>
  <c r="P116" i="1"/>
  <c r="Q116" i="1"/>
  <c r="R116" i="1"/>
  <c r="S116" i="1"/>
  <c r="T116" i="1"/>
  <c r="U116" i="1"/>
  <c r="V116" i="1"/>
  <c r="W116" i="1"/>
  <c r="P117" i="1"/>
  <c r="Q117" i="1"/>
  <c r="R117" i="1"/>
  <c r="S117" i="1"/>
  <c r="T117" i="1"/>
  <c r="U117" i="1"/>
  <c r="V117" i="1"/>
  <c r="W117" i="1"/>
  <c r="P118" i="1"/>
  <c r="Q118" i="1"/>
  <c r="R118" i="1"/>
  <c r="S118" i="1"/>
  <c r="T118" i="1"/>
  <c r="U118" i="1"/>
  <c r="V118" i="1"/>
  <c r="W118" i="1"/>
  <c r="P119" i="1"/>
  <c r="Q119" i="1"/>
  <c r="R119" i="1"/>
  <c r="S119" i="1"/>
  <c r="T119" i="1"/>
  <c r="U119" i="1"/>
  <c r="V119" i="1"/>
  <c r="W119" i="1"/>
  <c r="P120" i="1"/>
  <c r="Q120" i="1"/>
  <c r="R120" i="1"/>
  <c r="S120" i="1"/>
  <c r="T120" i="1"/>
  <c r="U120" i="1"/>
  <c r="V120" i="1"/>
  <c r="W120" i="1"/>
  <c r="P121" i="1"/>
  <c r="Q121" i="1"/>
  <c r="R121" i="1"/>
  <c r="S121" i="1"/>
  <c r="T121" i="1"/>
  <c r="U121" i="1"/>
  <c r="V121" i="1"/>
  <c r="W121" i="1"/>
  <c r="P122" i="1"/>
  <c r="Q122" i="1"/>
  <c r="R122" i="1"/>
  <c r="S122" i="1"/>
  <c r="T122" i="1"/>
  <c r="U122" i="1"/>
  <c r="V122" i="1"/>
  <c r="W122" i="1"/>
  <c r="P123" i="1"/>
  <c r="Q123" i="1"/>
  <c r="R123" i="1"/>
  <c r="S123" i="1"/>
  <c r="T123" i="1"/>
  <c r="U123" i="1"/>
  <c r="V123" i="1"/>
  <c r="W123" i="1"/>
  <c r="P124" i="1"/>
  <c r="Q124" i="1"/>
  <c r="R124" i="1"/>
  <c r="S124" i="1"/>
  <c r="T124" i="1"/>
  <c r="U124" i="1"/>
  <c r="V124" i="1"/>
  <c r="W124" i="1"/>
  <c r="P125" i="1"/>
  <c r="Q125" i="1"/>
  <c r="R125" i="1"/>
  <c r="S125" i="1"/>
  <c r="T125" i="1"/>
  <c r="U125" i="1"/>
  <c r="V125" i="1"/>
  <c r="W125" i="1"/>
  <c r="P126" i="1"/>
  <c r="Q126" i="1"/>
  <c r="R126" i="1"/>
  <c r="S126" i="1"/>
  <c r="T126" i="1"/>
  <c r="U126" i="1"/>
  <c r="V126" i="1"/>
  <c r="W126" i="1"/>
  <c r="P127" i="1"/>
  <c r="Q127" i="1"/>
  <c r="R127" i="1"/>
  <c r="S127" i="1"/>
  <c r="T127" i="1"/>
  <c r="U127" i="1"/>
  <c r="V127" i="1"/>
  <c r="W127" i="1"/>
  <c r="P128" i="1"/>
  <c r="Q128" i="1"/>
  <c r="R128" i="1"/>
  <c r="S128" i="1"/>
  <c r="T128" i="1"/>
  <c r="U128" i="1"/>
  <c r="V128" i="1"/>
  <c r="W128" i="1"/>
  <c r="P129" i="1"/>
  <c r="Q129" i="1"/>
  <c r="R129" i="1"/>
  <c r="S129" i="1"/>
  <c r="T129" i="1"/>
  <c r="U129" i="1"/>
  <c r="V129" i="1"/>
  <c r="W129" i="1"/>
  <c r="P130" i="1"/>
  <c r="Q130" i="1"/>
  <c r="R130" i="1"/>
  <c r="S130" i="1"/>
  <c r="T130" i="1"/>
  <c r="U130" i="1"/>
  <c r="V130" i="1"/>
  <c r="W130" i="1"/>
  <c r="P131" i="1"/>
  <c r="Q131" i="1"/>
  <c r="R131" i="1"/>
  <c r="S131" i="1"/>
  <c r="T131" i="1"/>
  <c r="U131" i="1"/>
  <c r="V131" i="1"/>
  <c r="W131" i="1"/>
  <c r="P132" i="1"/>
  <c r="Q132" i="1"/>
  <c r="R132" i="1"/>
  <c r="S132" i="1"/>
  <c r="T132" i="1"/>
  <c r="U132" i="1"/>
  <c r="V132" i="1"/>
  <c r="W132" i="1"/>
  <c r="P133" i="1"/>
  <c r="Q133" i="1"/>
  <c r="R133" i="1"/>
  <c r="S133" i="1"/>
  <c r="T133" i="1"/>
  <c r="U133" i="1"/>
  <c r="V133" i="1"/>
  <c r="W133" i="1"/>
  <c r="P134" i="1"/>
  <c r="Q134" i="1"/>
  <c r="R134" i="1"/>
  <c r="S134" i="1"/>
  <c r="T134" i="1"/>
  <c r="U134" i="1"/>
  <c r="V134" i="1"/>
  <c r="W134" i="1"/>
  <c r="P135" i="1"/>
  <c r="Q135" i="1"/>
  <c r="R135" i="1"/>
  <c r="S135" i="1"/>
  <c r="T135" i="1"/>
  <c r="U135" i="1"/>
  <c r="V135" i="1"/>
  <c r="W135" i="1"/>
  <c r="P136" i="1"/>
  <c r="Q136" i="1"/>
  <c r="R136" i="1"/>
  <c r="S136" i="1"/>
  <c r="T136" i="1"/>
  <c r="U136" i="1"/>
  <c r="V136" i="1"/>
  <c r="W136" i="1"/>
  <c r="P137" i="1"/>
  <c r="Q137" i="1"/>
  <c r="R137" i="1"/>
  <c r="S137" i="1"/>
  <c r="T137" i="1"/>
  <c r="U137" i="1"/>
  <c r="V137" i="1"/>
  <c r="W137" i="1"/>
  <c r="P138" i="1"/>
  <c r="Q138" i="1"/>
  <c r="R138" i="1"/>
  <c r="S138" i="1"/>
  <c r="T138" i="1"/>
  <c r="U138" i="1"/>
  <c r="V138" i="1"/>
  <c r="W138" i="1"/>
  <c r="P139" i="1"/>
  <c r="Q139" i="1"/>
  <c r="R139" i="1"/>
  <c r="S139" i="1"/>
  <c r="T139" i="1"/>
  <c r="U139" i="1"/>
  <c r="V139" i="1"/>
  <c r="W139" i="1"/>
  <c r="P140" i="1"/>
  <c r="Q140" i="1"/>
  <c r="R140" i="1"/>
  <c r="S140" i="1"/>
  <c r="T140" i="1"/>
  <c r="U140" i="1"/>
  <c r="V140" i="1"/>
  <c r="W140" i="1"/>
  <c r="P141" i="1"/>
  <c r="Q141" i="1"/>
  <c r="R141" i="1"/>
  <c r="S141" i="1"/>
  <c r="T141" i="1"/>
  <c r="U141" i="1"/>
  <c r="V141" i="1"/>
  <c r="W141" i="1"/>
  <c r="P142" i="1"/>
  <c r="Q142" i="1"/>
  <c r="R142" i="1"/>
  <c r="S142" i="1"/>
  <c r="T142" i="1"/>
  <c r="U142" i="1"/>
  <c r="V142" i="1"/>
  <c r="W142" i="1"/>
  <c r="P143" i="1"/>
  <c r="Q143" i="1"/>
  <c r="R143" i="1"/>
  <c r="S143" i="1"/>
  <c r="T143" i="1"/>
  <c r="U143" i="1"/>
  <c r="V143" i="1"/>
  <c r="W143" i="1"/>
  <c r="P144" i="1"/>
  <c r="Q144" i="1"/>
  <c r="R144" i="1"/>
  <c r="S144" i="1"/>
  <c r="T144" i="1"/>
  <c r="U144" i="1"/>
  <c r="V144" i="1"/>
  <c r="W144" i="1"/>
  <c r="P145" i="1"/>
  <c r="Q145" i="1"/>
  <c r="R145" i="1"/>
  <c r="S145" i="1"/>
  <c r="T145" i="1"/>
  <c r="U145" i="1"/>
  <c r="V145" i="1"/>
  <c r="W145" i="1"/>
  <c r="P146" i="1"/>
  <c r="Q146" i="1"/>
  <c r="R146" i="1"/>
  <c r="S146" i="1"/>
  <c r="T146" i="1"/>
  <c r="U146" i="1"/>
  <c r="V146" i="1"/>
  <c r="W146" i="1"/>
  <c r="P147" i="1"/>
  <c r="Q147" i="1"/>
  <c r="R147" i="1"/>
  <c r="S147" i="1"/>
  <c r="T147" i="1"/>
  <c r="U147" i="1"/>
  <c r="V147" i="1"/>
  <c r="W147" i="1"/>
  <c r="P148" i="1"/>
  <c r="Q148" i="1"/>
  <c r="R148" i="1"/>
  <c r="S148" i="1"/>
  <c r="T148" i="1"/>
  <c r="U148" i="1"/>
  <c r="V148" i="1"/>
  <c r="W148" i="1"/>
  <c r="P149" i="1"/>
  <c r="Q149" i="1"/>
  <c r="R149" i="1"/>
  <c r="S149" i="1"/>
  <c r="T149" i="1"/>
  <c r="U149" i="1"/>
  <c r="V149" i="1"/>
  <c r="W149" i="1"/>
  <c r="P150" i="1"/>
  <c r="Q150" i="1"/>
  <c r="R150" i="1"/>
  <c r="S150" i="1"/>
  <c r="T150" i="1"/>
  <c r="U150" i="1"/>
  <c r="V150" i="1"/>
  <c r="W150" i="1"/>
  <c r="P151" i="1"/>
  <c r="Q151" i="1"/>
  <c r="R151" i="1"/>
  <c r="S151" i="1"/>
  <c r="T151" i="1"/>
  <c r="U151" i="1"/>
  <c r="V151" i="1"/>
  <c r="W151" i="1"/>
  <c r="P152" i="1"/>
  <c r="Q152" i="1"/>
  <c r="R152" i="1"/>
  <c r="S152" i="1"/>
  <c r="T152" i="1"/>
  <c r="U152" i="1"/>
  <c r="V152" i="1"/>
  <c r="W152" i="1"/>
  <c r="P153" i="1"/>
  <c r="Q153" i="1"/>
  <c r="R153" i="1"/>
  <c r="S153" i="1"/>
  <c r="T153" i="1"/>
  <c r="U153" i="1"/>
  <c r="V153" i="1"/>
  <c r="W153" i="1"/>
  <c r="P154" i="1"/>
  <c r="Q154" i="1"/>
  <c r="R154" i="1"/>
  <c r="S154" i="1"/>
  <c r="T154" i="1"/>
  <c r="U154" i="1"/>
  <c r="V154" i="1"/>
  <c r="W154" i="1"/>
  <c r="P155" i="1"/>
  <c r="Q155" i="1"/>
  <c r="R155" i="1"/>
  <c r="S155" i="1"/>
  <c r="T155" i="1"/>
  <c r="U155" i="1"/>
  <c r="V155" i="1"/>
  <c r="W155" i="1"/>
  <c r="P156" i="1"/>
  <c r="Q156" i="1"/>
  <c r="R156" i="1"/>
  <c r="S156" i="1"/>
  <c r="T156" i="1"/>
  <c r="U156" i="1"/>
  <c r="V156" i="1"/>
  <c r="W156" i="1"/>
  <c r="P157" i="1"/>
  <c r="Q157" i="1"/>
  <c r="R157" i="1"/>
  <c r="S157" i="1"/>
  <c r="T157" i="1"/>
  <c r="U157" i="1"/>
  <c r="V157" i="1"/>
  <c r="W157" i="1"/>
  <c r="P158" i="1"/>
  <c r="Q158" i="1"/>
  <c r="R158" i="1"/>
  <c r="S158" i="1"/>
  <c r="T158" i="1"/>
  <c r="U158" i="1"/>
  <c r="V158" i="1"/>
  <c r="W158" i="1"/>
  <c r="P159" i="1"/>
  <c r="Q159" i="1"/>
  <c r="R159" i="1"/>
  <c r="S159" i="1"/>
  <c r="T159" i="1"/>
  <c r="U159" i="1"/>
  <c r="V159" i="1"/>
  <c r="W159" i="1"/>
  <c r="P160" i="1"/>
  <c r="Q160" i="1"/>
  <c r="R160" i="1"/>
  <c r="S160" i="1"/>
  <c r="T160" i="1"/>
  <c r="U160" i="1"/>
  <c r="V160" i="1"/>
  <c r="W160" i="1"/>
  <c r="P161" i="1"/>
  <c r="Q161" i="1"/>
  <c r="R161" i="1"/>
  <c r="S161" i="1"/>
  <c r="T161" i="1"/>
  <c r="U161" i="1"/>
  <c r="V161" i="1"/>
  <c r="W161" i="1"/>
  <c r="P162" i="1"/>
  <c r="Q162" i="1"/>
  <c r="R162" i="1"/>
  <c r="S162" i="1"/>
  <c r="T162" i="1"/>
  <c r="U162" i="1"/>
  <c r="V162" i="1"/>
  <c r="W162" i="1"/>
  <c r="P163" i="1"/>
  <c r="Q163" i="1"/>
  <c r="R163" i="1"/>
  <c r="S163" i="1"/>
  <c r="T163" i="1"/>
  <c r="U163" i="1"/>
  <c r="V163" i="1"/>
  <c r="W163" i="1"/>
  <c r="P164" i="1"/>
  <c r="Q164" i="1"/>
  <c r="R164" i="1"/>
  <c r="S164" i="1"/>
  <c r="T164" i="1"/>
  <c r="U164" i="1"/>
  <c r="V164" i="1"/>
  <c r="W164" i="1"/>
  <c r="P165" i="1"/>
  <c r="Q165" i="1"/>
  <c r="R165" i="1"/>
  <c r="S165" i="1"/>
  <c r="T165" i="1"/>
  <c r="U165" i="1"/>
  <c r="V165" i="1"/>
  <c r="W165" i="1"/>
  <c r="P166" i="1"/>
  <c r="Q166" i="1"/>
  <c r="R166" i="1"/>
  <c r="S166" i="1"/>
  <c r="T166" i="1"/>
  <c r="U166" i="1"/>
  <c r="V166" i="1"/>
  <c r="W166" i="1"/>
  <c r="P167" i="1"/>
  <c r="Q167" i="1"/>
  <c r="R167" i="1"/>
  <c r="S167" i="1"/>
  <c r="T167" i="1"/>
  <c r="U167" i="1"/>
  <c r="V167" i="1"/>
  <c r="W167" i="1"/>
  <c r="P168" i="1"/>
  <c r="Q168" i="1"/>
  <c r="R168" i="1"/>
  <c r="S168" i="1"/>
  <c r="T168" i="1"/>
  <c r="U168" i="1"/>
  <c r="V168" i="1"/>
  <c r="W168" i="1"/>
  <c r="P169" i="1"/>
  <c r="Q169" i="1"/>
  <c r="R169" i="1"/>
  <c r="S169" i="1"/>
  <c r="T169" i="1"/>
  <c r="U169" i="1"/>
  <c r="V169" i="1"/>
  <c r="W169" i="1"/>
  <c r="P170" i="1"/>
  <c r="Q170" i="1"/>
  <c r="R170" i="1"/>
  <c r="S170" i="1"/>
  <c r="T170" i="1"/>
  <c r="U170" i="1"/>
  <c r="V170" i="1"/>
  <c r="W170" i="1"/>
  <c r="P171" i="1"/>
  <c r="Q171" i="1"/>
  <c r="R171" i="1"/>
  <c r="S171" i="1"/>
  <c r="T171" i="1"/>
  <c r="U171" i="1"/>
  <c r="V171" i="1"/>
  <c r="W171" i="1"/>
  <c r="P172" i="1"/>
  <c r="Q172" i="1"/>
  <c r="R172" i="1"/>
  <c r="S172" i="1"/>
  <c r="T172" i="1"/>
  <c r="U172" i="1"/>
  <c r="V172" i="1"/>
  <c r="W172" i="1"/>
  <c r="P173" i="1"/>
  <c r="Q173" i="1"/>
  <c r="R173" i="1"/>
  <c r="S173" i="1"/>
  <c r="T173" i="1"/>
  <c r="U173" i="1"/>
  <c r="V173" i="1"/>
  <c r="W173" i="1"/>
  <c r="P174" i="1"/>
  <c r="Q174" i="1"/>
  <c r="R174" i="1"/>
  <c r="S174" i="1"/>
  <c r="T174" i="1"/>
  <c r="U174" i="1"/>
  <c r="V174" i="1"/>
  <c r="W174" i="1"/>
  <c r="P175" i="1"/>
  <c r="Q175" i="1"/>
  <c r="R175" i="1"/>
  <c r="S175" i="1"/>
  <c r="T175" i="1"/>
  <c r="U175" i="1"/>
  <c r="V175" i="1"/>
  <c r="W175" i="1"/>
  <c r="P176" i="1"/>
  <c r="Q176" i="1"/>
  <c r="R176" i="1"/>
  <c r="S176" i="1"/>
  <c r="T176" i="1"/>
  <c r="U176" i="1"/>
  <c r="V176" i="1"/>
  <c r="W176" i="1"/>
  <c r="P177" i="1"/>
  <c r="Q177" i="1"/>
  <c r="R177" i="1"/>
  <c r="S177" i="1"/>
  <c r="T177" i="1"/>
  <c r="U177" i="1"/>
  <c r="V177" i="1"/>
  <c r="W177" i="1"/>
  <c r="P178" i="1"/>
  <c r="Q178" i="1"/>
  <c r="R178" i="1"/>
  <c r="S178" i="1"/>
  <c r="T178" i="1"/>
  <c r="U178" i="1"/>
  <c r="V178" i="1"/>
  <c r="W178" i="1"/>
  <c r="P179" i="1"/>
  <c r="Q179" i="1"/>
  <c r="R179" i="1"/>
  <c r="S179" i="1"/>
  <c r="T179" i="1"/>
  <c r="U179" i="1"/>
  <c r="V179" i="1"/>
  <c r="W179" i="1"/>
  <c r="P180" i="1"/>
  <c r="Q180" i="1"/>
  <c r="R180" i="1"/>
  <c r="S180" i="1"/>
  <c r="T180" i="1"/>
  <c r="U180" i="1"/>
  <c r="V180" i="1"/>
  <c r="W180" i="1"/>
  <c r="P181" i="1"/>
  <c r="Q181" i="1"/>
  <c r="R181" i="1"/>
  <c r="S181" i="1"/>
  <c r="T181" i="1"/>
  <c r="U181" i="1"/>
  <c r="V181" i="1"/>
  <c r="W181" i="1"/>
  <c r="P182" i="1"/>
  <c r="Q182" i="1"/>
  <c r="R182" i="1"/>
  <c r="S182" i="1"/>
  <c r="T182" i="1"/>
  <c r="U182" i="1"/>
  <c r="V182" i="1"/>
  <c r="W182" i="1"/>
  <c r="P183" i="1"/>
  <c r="Q183" i="1"/>
  <c r="R183" i="1"/>
  <c r="S183" i="1"/>
  <c r="T183" i="1"/>
  <c r="U183" i="1"/>
  <c r="V183" i="1"/>
  <c r="W183" i="1"/>
  <c r="P184" i="1"/>
  <c r="Q184" i="1"/>
  <c r="R184" i="1"/>
  <c r="S184" i="1"/>
  <c r="T184" i="1"/>
  <c r="U184" i="1"/>
  <c r="V184" i="1"/>
  <c r="W184" i="1"/>
  <c r="P185" i="1"/>
  <c r="Q185" i="1"/>
  <c r="R185" i="1"/>
  <c r="S185" i="1"/>
  <c r="T185" i="1"/>
  <c r="U185" i="1"/>
  <c r="V185" i="1"/>
  <c r="W185" i="1"/>
  <c r="P186" i="1"/>
  <c r="Q186" i="1"/>
  <c r="R186" i="1"/>
  <c r="S186" i="1"/>
  <c r="T186" i="1"/>
  <c r="U186" i="1"/>
  <c r="V186" i="1"/>
  <c r="W186" i="1"/>
  <c r="P187" i="1"/>
  <c r="Q187" i="1"/>
  <c r="R187" i="1"/>
  <c r="S187" i="1"/>
  <c r="T187" i="1"/>
  <c r="U187" i="1"/>
  <c r="V187" i="1"/>
  <c r="W187" i="1"/>
  <c r="P188" i="1"/>
  <c r="Q188" i="1"/>
  <c r="R188" i="1"/>
  <c r="S188" i="1"/>
  <c r="T188" i="1"/>
  <c r="U188" i="1"/>
  <c r="V188" i="1"/>
  <c r="W188" i="1"/>
  <c r="P189" i="1"/>
  <c r="Q189" i="1"/>
  <c r="R189" i="1"/>
  <c r="S189" i="1"/>
  <c r="T189" i="1"/>
  <c r="U189" i="1"/>
  <c r="V189" i="1"/>
  <c r="W189" i="1"/>
  <c r="P190" i="1"/>
  <c r="Q190" i="1"/>
  <c r="R190" i="1"/>
  <c r="S190" i="1"/>
  <c r="T190" i="1"/>
  <c r="U190" i="1"/>
  <c r="V190" i="1"/>
  <c r="W190" i="1"/>
  <c r="P191" i="1"/>
  <c r="Q191" i="1"/>
  <c r="R191" i="1"/>
  <c r="S191" i="1"/>
  <c r="T191" i="1"/>
  <c r="U191" i="1"/>
  <c r="V191" i="1"/>
  <c r="W191" i="1"/>
  <c r="P192" i="1"/>
  <c r="Q192" i="1"/>
  <c r="R192" i="1"/>
  <c r="S192" i="1"/>
  <c r="T192" i="1"/>
  <c r="U192" i="1"/>
  <c r="V192" i="1"/>
  <c r="W192" i="1"/>
  <c r="P193" i="1"/>
  <c r="Q193" i="1"/>
  <c r="R193" i="1"/>
  <c r="S193" i="1"/>
  <c r="T193" i="1"/>
  <c r="U193" i="1"/>
  <c r="V193" i="1"/>
  <c r="W193" i="1"/>
  <c r="P194" i="1"/>
  <c r="Q194" i="1"/>
  <c r="R194" i="1"/>
  <c r="S194" i="1"/>
  <c r="T194" i="1"/>
  <c r="U194" i="1"/>
  <c r="V194" i="1"/>
  <c r="W194" i="1"/>
  <c r="P195" i="1"/>
  <c r="Q195" i="1"/>
  <c r="R195" i="1"/>
  <c r="S195" i="1"/>
  <c r="T195" i="1"/>
  <c r="U195" i="1"/>
  <c r="V195" i="1"/>
  <c r="W195" i="1"/>
  <c r="P196" i="1"/>
  <c r="Q196" i="1"/>
  <c r="R196" i="1"/>
  <c r="S196" i="1"/>
  <c r="T196" i="1"/>
  <c r="U196" i="1"/>
  <c r="V196" i="1"/>
  <c r="W196" i="1"/>
  <c r="P197" i="1"/>
  <c r="Q197" i="1"/>
  <c r="R197" i="1"/>
  <c r="S197" i="1"/>
  <c r="T197" i="1"/>
  <c r="U197" i="1"/>
  <c r="V197" i="1"/>
  <c r="W197" i="1"/>
  <c r="P198" i="1"/>
  <c r="Q198" i="1"/>
  <c r="R198" i="1"/>
  <c r="S198" i="1"/>
  <c r="T198" i="1"/>
  <c r="U198" i="1"/>
  <c r="V198" i="1"/>
  <c r="W198" i="1"/>
  <c r="P199" i="1"/>
  <c r="Q199" i="1"/>
  <c r="R199" i="1"/>
  <c r="S199" i="1"/>
  <c r="T199" i="1"/>
  <c r="U199" i="1"/>
  <c r="V199" i="1"/>
  <c r="W199" i="1"/>
  <c r="P200" i="1"/>
  <c r="Q200" i="1"/>
  <c r="R200" i="1"/>
  <c r="S200" i="1"/>
  <c r="T200" i="1"/>
  <c r="U200" i="1"/>
  <c r="V200" i="1"/>
  <c r="W200" i="1"/>
  <c r="P201" i="1"/>
  <c r="Q201" i="1"/>
  <c r="R201" i="1"/>
  <c r="S201" i="1"/>
  <c r="T201" i="1"/>
  <c r="U201" i="1"/>
  <c r="V201" i="1"/>
  <c r="W201" i="1"/>
  <c r="P202" i="1"/>
  <c r="Q202" i="1"/>
  <c r="R202" i="1"/>
  <c r="S202" i="1"/>
  <c r="T202" i="1"/>
  <c r="U202" i="1"/>
  <c r="V202" i="1"/>
  <c r="W202" i="1"/>
  <c r="P203" i="1"/>
  <c r="Q203" i="1"/>
  <c r="R203" i="1"/>
  <c r="S203" i="1"/>
  <c r="T203" i="1"/>
  <c r="U203" i="1"/>
  <c r="V203" i="1"/>
  <c r="W203" i="1"/>
  <c r="P204" i="1"/>
  <c r="Q204" i="1"/>
  <c r="R204" i="1"/>
  <c r="S204" i="1"/>
  <c r="T204" i="1"/>
  <c r="U204" i="1"/>
  <c r="V204" i="1"/>
  <c r="W204" i="1"/>
  <c r="P205" i="1"/>
  <c r="Q205" i="1"/>
  <c r="R205" i="1"/>
  <c r="S205" i="1"/>
  <c r="T205" i="1"/>
  <c r="U205" i="1"/>
  <c r="V205" i="1"/>
  <c r="W205" i="1"/>
  <c r="P206" i="1"/>
  <c r="Q206" i="1"/>
  <c r="R206" i="1"/>
  <c r="S206" i="1"/>
  <c r="T206" i="1"/>
  <c r="U206" i="1"/>
  <c r="V206" i="1"/>
  <c r="W206" i="1"/>
  <c r="P207" i="1"/>
  <c r="Q207" i="1"/>
  <c r="R207" i="1"/>
  <c r="S207" i="1"/>
  <c r="T207" i="1"/>
  <c r="U207" i="1"/>
  <c r="V207" i="1"/>
  <c r="W207" i="1"/>
  <c r="P208" i="1"/>
  <c r="Q208" i="1"/>
  <c r="R208" i="1"/>
  <c r="S208" i="1"/>
  <c r="T208" i="1"/>
  <c r="U208" i="1"/>
  <c r="V208" i="1"/>
  <c r="W208" i="1"/>
  <c r="P209" i="1"/>
  <c r="Q209" i="1"/>
  <c r="R209" i="1"/>
  <c r="S209" i="1"/>
  <c r="T209" i="1"/>
  <c r="U209" i="1"/>
  <c r="V209" i="1"/>
  <c r="W209" i="1"/>
  <c r="P210" i="1"/>
  <c r="Q210" i="1"/>
  <c r="R210" i="1"/>
  <c r="S210" i="1"/>
  <c r="T210" i="1"/>
  <c r="U210" i="1"/>
  <c r="V210" i="1"/>
  <c r="W210" i="1"/>
  <c r="P211" i="1"/>
  <c r="Q211" i="1"/>
  <c r="R211" i="1"/>
  <c r="S211" i="1"/>
  <c r="T211" i="1"/>
  <c r="U211" i="1"/>
  <c r="V211" i="1"/>
  <c r="W211" i="1"/>
  <c r="P212" i="1"/>
  <c r="Q212" i="1"/>
  <c r="R212" i="1"/>
  <c r="S212" i="1"/>
  <c r="T212" i="1"/>
  <c r="U212" i="1"/>
  <c r="V212" i="1"/>
  <c r="W212" i="1"/>
  <c r="P213" i="1"/>
  <c r="Q213" i="1"/>
  <c r="R213" i="1"/>
  <c r="S213" i="1"/>
  <c r="T213" i="1"/>
  <c r="U213" i="1"/>
  <c r="V213" i="1"/>
  <c r="W213" i="1"/>
  <c r="P214" i="1"/>
  <c r="Q214" i="1"/>
  <c r="R214" i="1"/>
  <c r="S214" i="1"/>
  <c r="T214" i="1"/>
  <c r="U214" i="1"/>
  <c r="V214" i="1"/>
  <c r="W214" i="1"/>
  <c r="P215" i="1"/>
  <c r="Q215" i="1"/>
  <c r="R215" i="1"/>
  <c r="S215" i="1"/>
  <c r="T215" i="1"/>
  <c r="U215" i="1"/>
  <c r="V215" i="1"/>
  <c r="W215" i="1"/>
  <c r="P216" i="1"/>
  <c r="Q216" i="1"/>
  <c r="R216" i="1"/>
  <c r="S216" i="1"/>
  <c r="T216" i="1"/>
  <c r="U216" i="1"/>
  <c r="V216" i="1"/>
  <c r="W216" i="1"/>
  <c r="P217" i="1"/>
  <c r="Q217" i="1"/>
  <c r="R217" i="1"/>
  <c r="S217" i="1"/>
  <c r="T217" i="1"/>
  <c r="U217" i="1"/>
  <c r="V217" i="1"/>
  <c r="W217" i="1"/>
  <c r="P218" i="1"/>
  <c r="Q218" i="1"/>
  <c r="R218" i="1"/>
  <c r="S218" i="1"/>
  <c r="T218" i="1"/>
  <c r="U218" i="1"/>
  <c r="V218" i="1"/>
  <c r="W218" i="1"/>
  <c r="P219" i="1"/>
  <c r="Q219" i="1"/>
  <c r="R219" i="1"/>
  <c r="S219" i="1"/>
  <c r="T219" i="1"/>
  <c r="U219" i="1"/>
  <c r="V219" i="1"/>
  <c r="W219" i="1"/>
  <c r="P220" i="1"/>
  <c r="Q220" i="1"/>
  <c r="R220" i="1"/>
  <c r="S220" i="1"/>
  <c r="T220" i="1"/>
  <c r="U220" i="1"/>
  <c r="V220" i="1"/>
  <c r="W220" i="1"/>
  <c r="P221" i="1"/>
  <c r="Q221" i="1"/>
  <c r="R221" i="1"/>
  <c r="S221" i="1"/>
  <c r="T221" i="1"/>
  <c r="U221" i="1"/>
  <c r="V221" i="1"/>
  <c r="W221" i="1"/>
  <c r="P222" i="1"/>
  <c r="Q222" i="1"/>
  <c r="R222" i="1"/>
  <c r="S222" i="1"/>
  <c r="T222" i="1"/>
  <c r="U222" i="1"/>
  <c r="V222" i="1"/>
  <c r="W222" i="1"/>
  <c r="P223" i="1"/>
  <c r="Q223" i="1"/>
  <c r="R223" i="1"/>
  <c r="S223" i="1"/>
  <c r="T223" i="1"/>
  <c r="U223" i="1"/>
  <c r="V223" i="1"/>
  <c r="W223" i="1"/>
  <c r="P224" i="1"/>
  <c r="Q224" i="1"/>
  <c r="R224" i="1"/>
  <c r="S224" i="1"/>
  <c r="T224" i="1"/>
  <c r="U224" i="1"/>
  <c r="V224" i="1"/>
  <c r="W224" i="1"/>
  <c r="P225" i="1"/>
  <c r="Q225" i="1"/>
  <c r="R225" i="1"/>
  <c r="S225" i="1"/>
  <c r="T225" i="1"/>
  <c r="U225" i="1"/>
  <c r="V225" i="1"/>
  <c r="W225" i="1"/>
  <c r="P226" i="1"/>
  <c r="Q226" i="1"/>
  <c r="R226" i="1"/>
  <c r="S226" i="1"/>
  <c r="T226" i="1"/>
  <c r="U226" i="1"/>
  <c r="V226" i="1"/>
  <c r="W226" i="1"/>
  <c r="P227" i="1"/>
  <c r="Q227" i="1"/>
  <c r="R227" i="1"/>
  <c r="S227" i="1"/>
  <c r="T227" i="1"/>
  <c r="U227" i="1"/>
  <c r="V227" i="1"/>
  <c r="W227" i="1"/>
  <c r="P228" i="1"/>
  <c r="Q228" i="1"/>
  <c r="R228" i="1"/>
  <c r="S228" i="1"/>
  <c r="T228" i="1"/>
  <c r="U228" i="1"/>
  <c r="V228" i="1"/>
  <c r="W228" i="1"/>
  <c r="P229" i="1"/>
  <c r="Q229" i="1"/>
  <c r="R229" i="1"/>
  <c r="S229" i="1"/>
  <c r="T229" i="1"/>
  <c r="U229" i="1"/>
  <c r="V229" i="1"/>
  <c r="W229" i="1"/>
  <c r="P230" i="1"/>
  <c r="Q230" i="1"/>
  <c r="R230" i="1"/>
  <c r="S230" i="1"/>
  <c r="T230" i="1"/>
  <c r="U230" i="1"/>
  <c r="V230" i="1"/>
  <c r="W230" i="1"/>
  <c r="P231" i="1"/>
  <c r="Q231" i="1"/>
  <c r="R231" i="1"/>
  <c r="S231" i="1"/>
  <c r="T231" i="1"/>
  <c r="U231" i="1"/>
  <c r="V231" i="1"/>
  <c r="W231" i="1"/>
  <c r="P232" i="1"/>
  <c r="Q232" i="1"/>
  <c r="R232" i="1"/>
  <c r="S232" i="1"/>
  <c r="T232" i="1"/>
  <c r="U232" i="1"/>
  <c r="V232" i="1"/>
  <c r="W232" i="1"/>
  <c r="P233" i="1"/>
  <c r="Q233" i="1"/>
  <c r="R233" i="1"/>
  <c r="S233" i="1"/>
  <c r="T233" i="1"/>
  <c r="U233" i="1"/>
  <c r="V233" i="1"/>
  <c r="W233" i="1"/>
  <c r="P234" i="1"/>
  <c r="Q234" i="1"/>
  <c r="R234" i="1"/>
  <c r="S234" i="1"/>
  <c r="T234" i="1"/>
  <c r="U234" i="1"/>
  <c r="V234" i="1"/>
  <c r="W234" i="1"/>
  <c r="P235" i="1"/>
  <c r="Q235" i="1"/>
  <c r="R235" i="1"/>
  <c r="S235" i="1"/>
  <c r="T235" i="1"/>
  <c r="U235" i="1"/>
  <c r="V235" i="1"/>
  <c r="W235" i="1"/>
  <c r="P236" i="1"/>
  <c r="Q236" i="1"/>
  <c r="R236" i="1"/>
  <c r="S236" i="1"/>
  <c r="T236" i="1"/>
  <c r="U236" i="1"/>
  <c r="V236" i="1"/>
  <c r="W236" i="1"/>
  <c r="P237" i="1"/>
  <c r="Q237" i="1"/>
  <c r="R237" i="1"/>
  <c r="S237" i="1"/>
  <c r="T237" i="1"/>
  <c r="U237" i="1"/>
  <c r="V237" i="1"/>
  <c r="W237" i="1"/>
  <c r="P238" i="1"/>
  <c r="Q238" i="1"/>
  <c r="R238" i="1"/>
  <c r="S238" i="1"/>
  <c r="T238" i="1"/>
  <c r="U238" i="1"/>
  <c r="V238" i="1"/>
  <c r="W238" i="1"/>
  <c r="P239" i="1"/>
  <c r="Q239" i="1"/>
  <c r="R239" i="1"/>
  <c r="S239" i="1"/>
  <c r="T239" i="1"/>
  <c r="U239" i="1"/>
  <c r="V239" i="1"/>
  <c r="W239" i="1"/>
  <c r="P240" i="1"/>
  <c r="Q240" i="1"/>
  <c r="R240" i="1"/>
  <c r="S240" i="1"/>
  <c r="T240" i="1"/>
  <c r="U240" i="1"/>
  <c r="V240" i="1"/>
  <c r="W240" i="1"/>
  <c r="P241" i="1"/>
  <c r="Q241" i="1"/>
  <c r="R241" i="1"/>
  <c r="S241" i="1"/>
  <c r="T241" i="1"/>
  <c r="U241" i="1"/>
  <c r="V241" i="1"/>
  <c r="W241" i="1"/>
  <c r="P242" i="1"/>
  <c r="Q242" i="1"/>
  <c r="R242" i="1"/>
  <c r="S242" i="1"/>
  <c r="T242" i="1"/>
  <c r="U242" i="1"/>
  <c r="V242" i="1"/>
  <c r="W242" i="1"/>
  <c r="P243" i="1"/>
  <c r="Q243" i="1"/>
  <c r="R243" i="1"/>
  <c r="S243" i="1"/>
  <c r="T243" i="1"/>
  <c r="U243" i="1"/>
  <c r="V243" i="1"/>
  <c r="W243" i="1"/>
  <c r="P244" i="1"/>
  <c r="Q244" i="1"/>
  <c r="R244" i="1"/>
  <c r="S244" i="1"/>
  <c r="T244" i="1"/>
  <c r="U244" i="1"/>
  <c r="V244" i="1"/>
  <c r="W244" i="1"/>
  <c r="P245" i="1"/>
  <c r="Q245" i="1"/>
  <c r="R245" i="1"/>
  <c r="S245" i="1"/>
  <c r="T245" i="1"/>
  <c r="U245" i="1"/>
  <c r="V245" i="1"/>
  <c r="W245" i="1"/>
  <c r="P246" i="1"/>
  <c r="Q246" i="1"/>
  <c r="R246" i="1"/>
  <c r="S246" i="1"/>
  <c r="T246" i="1"/>
  <c r="U246" i="1"/>
  <c r="V246" i="1"/>
  <c r="W246" i="1"/>
  <c r="P247" i="1"/>
  <c r="Q247" i="1"/>
  <c r="R247" i="1"/>
  <c r="S247" i="1"/>
  <c r="T247" i="1"/>
  <c r="U247" i="1"/>
  <c r="V247" i="1"/>
  <c r="W247" i="1"/>
  <c r="P248" i="1"/>
  <c r="Q248" i="1"/>
  <c r="R248" i="1"/>
  <c r="S248" i="1"/>
  <c r="T248" i="1"/>
  <c r="U248" i="1"/>
  <c r="V248" i="1"/>
  <c r="W248" i="1"/>
  <c r="P249" i="1"/>
  <c r="Q249" i="1"/>
  <c r="R249" i="1"/>
  <c r="S249" i="1"/>
  <c r="T249" i="1"/>
  <c r="U249" i="1"/>
  <c r="V249" i="1"/>
  <c r="W249" i="1"/>
  <c r="P250" i="1"/>
  <c r="Q250" i="1"/>
  <c r="R250" i="1"/>
  <c r="S250" i="1"/>
  <c r="T250" i="1"/>
  <c r="U250" i="1"/>
  <c r="V250" i="1"/>
  <c r="W250" i="1"/>
  <c r="P251" i="1"/>
  <c r="Q251" i="1"/>
  <c r="R251" i="1"/>
  <c r="S251" i="1"/>
  <c r="T251" i="1"/>
  <c r="U251" i="1"/>
  <c r="V251" i="1"/>
  <c r="W251" i="1"/>
  <c r="P252" i="1"/>
  <c r="Q252" i="1"/>
  <c r="R252" i="1"/>
  <c r="S252" i="1"/>
  <c r="T252" i="1"/>
  <c r="U252" i="1"/>
  <c r="V252" i="1"/>
  <c r="W252" i="1"/>
  <c r="P253" i="1"/>
  <c r="Q253" i="1"/>
  <c r="R253" i="1"/>
  <c r="S253" i="1"/>
  <c r="T253" i="1"/>
  <c r="U253" i="1"/>
  <c r="V253" i="1"/>
  <c r="W253" i="1"/>
  <c r="P254" i="1"/>
  <c r="Q254" i="1"/>
  <c r="R254" i="1"/>
  <c r="S254" i="1"/>
  <c r="T254" i="1"/>
  <c r="U254" i="1"/>
  <c r="V254" i="1"/>
  <c r="W254" i="1"/>
  <c r="P255" i="1"/>
  <c r="Q255" i="1"/>
  <c r="R255" i="1"/>
  <c r="S255" i="1"/>
  <c r="T255" i="1"/>
  <c r="U255" i="1"/>
  <c r="V255" i="1"/>
  <c r="W255" i="1"/>
  <c r="P256" i="1"/>
  <c r="Q256" i="1"/>
  <c r="R256" i="1"/>
  <c r="S256" i="1"/>
  <c r="T256" i="1"/>
  <c r="U256" i="1"/>
  <c r="V256" i="1"/>
  <c r="W256" i="1"/>
  <c r="P257" i="1"/>
  <c r="Q257" i="1"/>
  <c r="R257" i="1"/>
  <c r="S257" i="1"/>
  <c r="T257" i="1"/>
  <c r="U257" i="1"/>
  <c r="V257" i="1"/>
  <c r="W257" i="1"/>
  <c r="P258" i="1"/>
  <c r="Q258" i="1"/>
  <c r="R258" i="1"/>
  <c r="S258" i="1"/>
  <c r="T258" i="1"/>
  <c r="U258" i="1"/>
  <c r="V258" i="1"/>
  <c r="W258" i="1"/>
  <c r="P259" i="1"/>
  <c r="Q259" i="1"/>
  <c r="R259" i="1"/>
  <c r="S259" i="1"/>
  <c r="T259" i="1"/>
  <c r="U259" i="1"/>
  <c r="V259" i="1"/>
  <c r="W259" i="1"/>
  <c r="P260" i="1"/>
  <c r="Q260" i="1"/>
  <c r="R260" i="1"/>
  <c r="S260" i="1"/>
  <c r="T260" i="1"/>
  <c r="U260" i="1"/>
  <c r="V260" i="1"/>
  <c r="W260" i="1"/>
  <c r="P261" i="1"/>
  <c r="Q261" i="1"/>
  <c r="R261" i="1"/>
  <c r="S261" i="1"/>
  <c r="T261" i="1"/>
  <c r="U261" i="1"/>
  <c r="V261" i="1"/>
  <c r="W261" i="1"/>
  <c r="P262" i="1"/>
  <c r="Q262" i="1"/>
  <c r="R262" i="1"/>
  <c r="S262" i="1"/>
  <c r="T262" i="1"/>
  <c r="U262" i="1"/>
  <c r="V262" i="1"/>
  <c r="W262" i="1"/>
  <c r="P263" i="1"/>
  <c r="Q263" i="1"/>
  <c r="R263" i="1"/>
  <c r="S263" i="1"/>
  <c r="T263" i="1"/>
  <c r="U263" i="1"/>
  <c r="V263" i="1"/>
  <c r="W263" i="1"/>
  <c r="P264" i="1"/>
  <c r="Q264" i="1"/>
  <c r="R264" i="1"/>
  <c r="S264" i="1"/>
  <c r="T264" i="1"/>
  <c r="U264" i="1"/>
  <c r="V264" i="1"/>
  <c r="W264" i="1"/>
  <c r="P265" i="1"/>
  <c r="Q265" i="1"/>
  <c r="R265" i="1"/>
  <c r="S265" i="1"/>
  <c r="T265" i="1"/>
  <c r="U265" i="1"/>
  <c r="V265" i="1"/>
  <c r="W265" i="1"/>
  <c r="P266" i="1"/>
  <c r="Q266" i="1"/>
  <c r="R266" i="1"/>
  <c r="S266" i="1"/>
  <c r="T266" i="1"/>
  <c r="U266" i="1"/>
  <c r="V266" i="1"/>
  <c r="W266" i="1"/>
  <c r="P267" i="1"/>
  <c r="Q267" i="1"/>
  <c r="R267" i="1"/>
  <c r="S267" i="1"/>
  <c r="T267" i="1"/>
  <c r="U267" i="1"/>
  <c r="V267" i="1"/>
  <c r="W267" i="1"/>
  <c r="P268" i="1"/>
  <c r="Q268" i="1"/>
  <c r="R268" i="1"/>
  <c r="S268" i="1"/>
  <c r="T268" i="1"/>
  <c r="U268" i="1"/>
  <c r="V268" i="1"/>
  <c r="W268" i="1"/>
  <c r="P269" i="1"/>
  <c r="Q269" i="1"/>
  <c r="R269" i="1"/>
  <c r="S269" i="1"/>
  <c r="T269" i="1"/>
  <c r="U269" i="1"/>
  <c r="V269" i="1"/>
  <c r="W269" i="1"/>
  <c r="P270" i="1"/>
  <c r="Q270" i="1"/>
  <c r="R270" i="1"/>
  <c r="S270" i="1"/>
  <c r="T270" i="1"/>
  <c r="U270" i="1"/>
  <c r="V270" i="1"/>
  <c r="W270" i="1"/>
  <c r="P271" i="1"/>
  <c r="Q271" i="1"/>
  <c r="R271" i="1"/>
  <c r="S271" i="1"/>
  <c r="T271" i="1"/>
  <c r="U271" i="1"/>
  <c r="V271" i="1"/>
  <c r="W271" i="1"/>
  <c r="P272" i="1"/>
  <c r="Q272" i="1"/>
  <c r="R272" i="1"/>
  <c r="S272" i="1"/>
  <c r="T272" i="1"/>
  <c r="U272" i="1"/>
  <c r="V272" i="1"/>
  <c r="W272" i="1"/>
  <c r="P273" i="1"/>
  <c r="Q273" i="1"/>
  <c r="R273" i="1"/>
  <c r="S273" i="1"/>
  <c r="T273" i="1"/>
  <c r="U273" i="1"/>
  <c r="V273" i="1"/>
  <c r="W273" i="1"/>
  <c r="P274" i="1"/>
  <c r="Q274" i="1"/>
  <c r="R274" i="1"/>
  <c r="S274" i="1"/>
  <c r="T274" i="1"/>
  <c r="U274" i="1"/>
  <c r="V274" i="1"/>
  <c r="W274" i="1"/>
  <c r="P275" i="1"/>
  <c r="Q275" i="1"/>
  <c r="R275" i="1"/>
  <c r="S275" i="1"/>
  <c r="T275" i="1"/>
  <c r="U275" i="1"/>
  <c r="V275" i="1"/>
  <c r="W275" i="1"/>
  <c r="P276" i="1"/>
  <c r="Q276" i="1"/>
  <c r="R276" i="1"/>
  <c r="S276" i="1"/>
  <c r="T276" i="1"/>
  <c r="U276" i="1"/>
  <c r="V276" i="1"/>
  <c r="W276" i="1"/>
  <c r="P277" i="1"/>
  <c r="Q277" i="1"/>
  <c r="R277" i="1"/>
  <c r="S277" i="1"/>
  <c r="T277" i="1"/>
  <c r="U277" i="1"/>
  <c r="V277" i="1"/>
  <c r="W277" i="1"/>
  <c r="P278" i="1"/>
  <c r="Q278" i="1"/>
  <c r="R278" i="1"/>
  <c r="S278" i="1"/>
  <c r="T278" i="1"/>
  <c r="U278" i="1"/>
  <c r="V278" i="1"/>
  <c r="W278" i="1"/>
  <c r="P279" i="1"/>
  <c r="Q279" i="1"/>
  <c r="R279" i="1"/>
  <c r="S279" i="1"/>
  <c r="T279" i="1"/>
  <c r="U279" i="1"/>
  <c r="V279" i="1"/>
  <c r="W279" i="1"/>
  <c r="P280" i="1"/>
  <c r="Q280" i="1"/>
  <c r="R280" i="1"/>
  <c r="S280" i="1"/>
  <c r="T280" i="1"/>
  <c r="U280" i="1"/>
  <c r="V280" i="1"/>
  <c r="W280" i="1"/>
  <c r="P281" i="1"/>
  <c r="Q281" i="1"/>
  <c r="R281" i="1"/>
  <c r="S281" i="1"/>
  <c r="T281" i="1"/>
  <c r="U281" i="1"/>
  <c r="V281" i="1"/>
  <c r="W281" i="1"/>
  <c r="P282" i="1"/>
  <c r="Q282" i="1"/>
  <c r="R282" i="1"/>
  <c r="S282" i="1"/>
  <c r="T282" i="1"/>
  <c r="U282" i="1"/>
  <c r="V282" i="1"/>
  <c r="W282" i="1"/>
  <c r="P283" i="1"/>
  <c r="Q283" i="1"/>
  <c r="R283" i="1"/>
  <c r="S283" i="1"/>
  <c r="T283" i="1"/>
  <c r="U283" i="1"/>
  <c r="V283" i="1"/>
  <c r="W283" i="1"/>
  <c r="P284" i="1"/>
  <c r="Q284" i="1"/>
  <c r="R284" i="1"/>
  <c r="S284" i="1"/>
  <c r="T284" i="1"/>
  <c r="U284" i="1"/>
  <c r="V284" i="1"/>
  <c r="W284" i="1"/>
  <c r="P285" i="1"/>
  <c r="Q285" i="1"/>
  <c r="R285" i="1"/>
  <c r="S285" i="1"/>
  <c r="T285" i="1"/>
  <c r="U285" i="1"/>
  <c r="V285" i="1"/>
  <c r="W285" i="1"/>
  <c r="P286" i="1"/>
  <c r="Q286" i="1"/>
  <c r="R286" i="1"/>
  <c r="S286" i="1"/>
  <c r="T286" i="1"/>
  <c r="U286" i="1"/>
  <c r="V286" i="1"/>
  <c r="W286" i="1"/>
  <c r="P287" i="1"/>
  <c r="Q287" i="1"/>
  <c r="R287" i="1"/>
  <c r="S287" i="1"/>
  <c r="T287" i="1"/>
  <c r="U287" i="1"/>
  <c r="V287" i="1"/>
  <c r="W287" i="1"/>
  <c r="P288" i="1"/>
  <c r="Q288" i="1"/>
  <c r="R288" i="1"/>
  <c r="S288" i="1"/>
  <c r="T288" i="1"/>
  <c r="U288" i="1"/>
  <c r="V288" i="1"/>
  <c r="W288" i="1"/>
  <c r="P289" i="1"/>
  <c r="Q289" i="1"/>
  <c r="R289" i="1"/>
  <c r="S289" i="1"/>
  <c r="T289" i="1"/>
  <c r="U289" i="1"/>
  <c r="V289" i="1"/>
  <c r="W289" i="1"/>
  <c r="P290" i="1"/>
  <c r="Q290" i="1"/>
  <c r="R290" i="1"/>
  <c r="S290" i="1"/>
  <c r="T290" i="1"/>
  <c r="U290" i="1"/>
  <c r="V290" i="1"/>
  <c r="W290" i="1"/>
  <c r="P291" i="1"/>
  <c r="Q291" i="1"/>
  <c r="R291" i="1"/>
  <c r="S291" i="1"/>
  <c r="T291" i="1"/>
  <c r="U291" i="1"/>
  <c r="V291" i="1"/>
  <c r="W291" i="1"/>
  <c r="P292" i="1"/>
  <c r="Q292" i="1"/>
  <c r="R292" i="1"/>
  <c r="S292" i="1"/>
  <c r="T292" i="1"/>
  <c r="U292" i="1"/>
  <c r="V292" i="1"/>
  <c r="W292" i="1"/>
  <c r="P293" i="1"/>
  <c r="Q293" i="1"/>
  <c r="R293" i="1"/>
  <c r="S293" i="1"/>
  <c r="T293" i="1"/>
  <c r="U293" i="1"/>
  <c r="V293" i="1"/>
  <c r="W293" i="1"/>
  <c r="P294" i="1"/>
  <c r="Q294" i="1"/>
  <c r="R294" i="1"/>
  <c r="S294" i="1"/>
  <c r="T294" i="1"/>
  <c r="U294" i="1"/>
  <c r="V294" i="1"/>
  <c r="W294" i="1"/>
  <c r="P295" i="1"/>
  <c r="Q295" i="1"/>
  <c r="R295" i="1"/>
  <c r="S295" i="1"/>
  <c r="T295" i="1"/>
  <c r="U295" i="1"/>
  <c r="V295" i="1"/>
  <c r="W295" i="1"/>
  <c r="P296" i="1"/>
  <c r="Q296" i="1"/>
  <c r="R296" i="1"/>
  <c r="S296" i="1"/>
  <c r="T296" i="1"/>
  <c r="U296" i="1"/>
  <c r="V296" i="1"/>
  <c r="W296" i="1"/>
  <c r="P297" i="1"/>
  <c r="Q297" i="1"/>
  <c r="R297" i="1"/>
  <c r="S297" i="1"/>
  <c r="T297" i="1"/>
  <c r="U297" i="1"/>
  <c r="V297" i="1"/>
  <c r="W297" i="1"/>
  <c r="P298" i="1"/>
  <c r="Q298" i="1"/>
  <c r="R298" i="1"/>
  <c r="S298" i="1"/>
  <c r="T298" i="1"/>
  <c r="U298" i="1"/>
  <c r="V298" i="1"/>
  <c r="W298" i="1"/>
  <c r="P299" i="1"/>
  <c r="Q299" i="1"/>
  <c r="R299" i="1"/>
  <c r="S299" i="1"/>
  <c r="T299" i="1"/>
  <c r="U299" i="1"/>
  <c r="V299" i="1"/>
  <c r="W299" i="1"/>
  <c r="P300" i="1"/>
  <c r="Q300" i="1"/>
  <c r="R300" i="1"/>
  <c r="S300" i="1"/>
  <c r="T300" i="1"/>
  <c r="U300" i="1"/>
  <c r="V300" i="1"/>
  <c r="W300" i="1"/>
  <c r="P301" i="1"/>
  <c r="Q301" i="1"/>
  <c r="R301" i="1"/>
  <c r="S301" i="1"/>
  <c r="T301" i="1"/>
  <c r="U301" i="1"/>
  <c r="V301" i="1"/>
  <c r="W301" i="1"/>
  <c r="P302" i="1"/>
  <c r="Q302" i="1"/>
  <c r="R302" i="1"/>
  <c r="S302" i="1"/>
  <c r="T302" i="1"/>
  <c r="U302" i="1"/>
  <c r="V302" i="1"/>
  <c r="W302" i="1"/>
  <c r="P303" i="1"/>
  <c r="Q303" i="1"/>
  <c r="R303" i="1"/>
  <c r="S303" i="1"/>
  <c r="T303" i="1"/>
  <c r="U303" i="1"/>
  <c r="V303" i="1"/>
  <c r="W303" i="1"/>
  <c r="P304" i="1"/>
  <c r="Q304" i="1"/>
  <c r="R304" i="1"/>
  <c r="S304" i="1"/>
  <c r="T304" i="1"/>
  <c r="U304" i="1"/>
  <c r="V304" i="1"/>
  <c r="W304" i="1"/>
  <c r="P305" i="1"/>
  <c r="Q305" i="1"/>
  <c r="R305" i="1"/>
  <c r="S305" i="1"/>
  <c r="T305" i="1"/>
  <c r="U305" i="1"/>
  <c r="V305" i="1"/>
  <c r="W305" i="1"/>
  <c r="P306" i="1"/>
  <c r="Q306" i="1"/>
  <c r="R306" i="1"/>
  <c r="S306" i="1"/>
  <c r="T306" i="1"/>
  <c r="U306" i="1"/>
  <c r="V306" i="1"/>
  <c r="W306" i="1"/>
  <c r="P307" i="1"/>
  <c r="Q307" i="1"/>
  <c r="R307" i="1"/>
  <c r="S307" i="1"/>
  <c r="T307" i="1"/>
  <c r="U307" i="1"/>
  <c r="V307" i="1"/>
  <c r="W307" i="1"/>
  <c r="P308" i="1"/>
  <c r="Q308" i="1"/>
  <c r="R308" i="1"/>
  <c r="S308" i="1"/>
  <c r="T308" i="1"/>
  <c r="U308" i="1"/>
  <c r="V308" i="1"/>
  <c r="W308" i="1"/>
  <c r="P309" i="1"/>
  <c r="Q309" i="1"/>
  <c r="R309" i="1"/>
  <c r="S309" i="1"/>
  <c r="T309" i="1"/>
  <c r="U309" i="1"/>
  <c r="V309" i="1"/>
  <c r="W309" i="1"/>
  <c r="P310" i="1"/>
  <c r="Q310" i="1"/>
  <c r="R310" i="1"/>
  <c r="S310" i="1"/>
  <c r="T310" i="1"/>
  <c r="U310" i="1"/>
  <c r="V310" i="1"/>
  <c r="W310" i="1"/>
  <c r="P311" i="1"/>
  <c r="Q311" i="1"/>
  <c r="R311" i="1"/>
  <c r="S311" i="1"/>
  <c r="T311" i="1"/>
  <c r="U311" i="1"/>
  <c r="V311" i="1"/>
  <c r="W311" i="1"/>
  <c r="P312" i="1"/>
  <c r="Q312" i="1"/>
  <c r="R312" i="1"/>
  <c r="S312" i="1"/>
  <c r="T312" i="1"/>
  <c r="U312" i="1"/>
  <c r="V312" i="1"/>
  <c r="W312" i="1"/>
  <c r="P313" i="1"/>
  <c r="Q313" i="1"/>
  <c r="R313" i="1"/>
  <c r="S313" i="1"/>
  <c r="T313" i="1"/>
  <c r="U313" i="1"/>
  <c r="V313" i="1"/>
  <c r="W313" i="1"/>
  <c r="P314" i="1"/>
  <c r="Q314" i="1"/>
  <c r="R314" i="1"/>
  <c r="S314" i="1"/>
  <c r="T314" i="1"/>
  <c r="U314" i="1"/>
  <c r="V314" i="1"/>
  <c r="W314" i="1"/>
  <c r="P315" i="1"/>
  <c r="Q315" i="1"/>
  <c r="R315" i="1"/>
  <c r="S315" i="1"/>
  <c r="T315" i="1"/>
  <c r="U315" i="1"/>
  <c r="V315" i="1"/>
  <c r="W315" i="1"/>
  <c r="P316" i="1"/>
  <c r="Q316" i="1"/>
  <c r="R316" i="1"/>
  <c r="S316" i="1"/>
  <c r="T316" i="1"/>
  <c r="U316" i="1"/>
  <c r="V316" i="1"/>
  <c r="W316" i="1"/>
  <c r="P317" i="1"/>
  <c r="Q317" i="1"/>
  <c r="R317" i="1"/>
  <c r="S317" i="1"/>
  <c r="T317" i="1"/>
  <c r="U317" i="1"/>
  <c r="V317" i="1"/>
  <c r="W317" i="1"/>
  <c r="P318" i="1"/>
  <c r="Q318" i="1"/>
  <c r="R318" i="1"/>
  <c r="S318" i="1"/>
  <c r="T318" i="1"/>
  <c r="U318" i="1"/>
  <c r="V318" i="1"/>
  <c r="W318" i="1"/>
  <c r="P319" i="1"/>
  <c r="Q319" i="1"/>
  <c r="R319" i="1"/>
  <c r="S319" i="1"/>
  <c r="T319" i="1"/>
  <c r="U319" i="1"/>
  <c r="V319" i="1"/>
  <c r="W319" i="1"/>
  <c r="P320" i="1"/>
  <c r="Q320" i="1"/>
  <c r="R320" i="1"/>
  <c r="S320" i="1"/>
  <c r="T320" i="1"/>
  <c r="U320" i="1"/>
  <c r="V320" i="1"/>
  <c r="W320" i="1"/>
  <c r="P321" i="1"/>
  <c r="Q321" i="1"/>
  <c r="R321" i="1"/>
  <c r="S321" i="1"/>
  <c r="T321" i="1"/>
  <c r="U321" i="1"/>
  <c r="V321" i="1"/>
  <c r="W321" i="1"/>
  <c r="P322" i="1"/>
  <c r="Q322" i="1"/>
  <c r="R322" i="1"/>
  <c r="S322" i="1"/>
  <c r="T322" i="1"/>
  <c r="U322" i="1"/>
  <c r="V322" i="1"/>
  <c r="W322" i="1"/>
  <c r="P323" i="1"/>
  <c r="Q323" i="1"/>
  <c r="R323" i="1"/>
  <c r="S323" i="1"/>
  <c r="T323" i="1"/>
  <c r="U323" i="1"/>
  <c r="V323" i="1"/>
  <c r="W323" i="1"/>
  <c r="P324" i="1"/>
  <c r="Q324" i="1"/>
  <c r="R324" i="1"/>
  <c r="S324" i="1"/>
  <c r="T324" i="1"/>
  <c r="U324" i="1"/>
  <c r="V324" i="1"/>
  <c r="W324" i="1"/>
  <c r="P325" i="1"/>
  <c r="Q325" i="1"/>
  <c r="R325" i="1"/>
  <c r="S325" i="1"/>
  <c r="T325" i="1"/>
  <c r="U325" i="1"/>
  <c r="V325" i="1"/>
  <c r="W325" i="1"/>
  <c r="P326" i="1"/>
  <c r="Q326" i="1"/>
  <c r="R326" i="1"/>
  <c r="S326" i="1"/>
  <c r="T326" i="1"/>
  <c r="U326" i="1"/>
  <c r="V326" i="1"/>
  <c r="W326" i="1"/>
  <c r="P327" i="1"/>
  <c r="Q327" i="1"/>
  <c r="R327" i="1"/>
  <c r="S327" i="1"/>
  <c r="T327" i="1"/>
  <c r="U327" i="1"/>
  <c r="V327" i="1"/>
  <c r="W327" i="1"/>
  <c r="P328" i="1"/>
  <c r="Q328" i="1"/>
  <c r="R328" i="1"/>
  <c r="S328" i="1"/>
  <c r="T328" i="1"/>
  <c r="U328" i="1"/>
  <c r="V328" i="1"/>
  <c r="W328" i="1"/>
  <c r="P329" i="1"/>
  <c r="Q329" i="1"/>
  <c r="R329" i="1"/>
  <c r="S329" i="1"/>
  <c r="T329" i="1"/>
  <c r="U329" i="1"/>
  <c r="V329" i="1"/>
  <c r="W329" i="1"/>
  <c r="P330" i="1"/>
  <c r="Q330" i="1"/>
  <c r="R330" i="1"/>
  <c r="S330" i="1"/>
  <c r="T330" i="1"/>
  <c r="U330" i="1"/>
  <c r="V330" i="1"/>
  <c r="W330" i="1"/>
  <c r="P331" i="1"/>
  <c r="Q331" i="1"/>
  <c r="R331" i="1"/>
  <c r="S331" i="1"/>
  <c r="T331" i="1"/>
  <c r="U331" i="1"/>
  <c r="V331" i="1"/>
  <c r="W331" i="1"/>
  <c r="P332" i="1"/>
  <c r="Q332" i="1"/>
  <c r="R332" i="1"/>
  <c r="S332" i="1"/>
  <c r="T332" i="1"/>
  <c r="U332" i="1"/>
  <c r="V332" i="1"/>
  <c r="W332" i="1"/>
  <c r="P333" i="1"/>
  <c r="Q333" i="1"/>
  <c r="R333" i="1"/>
  <c r="S333" i="1"/>
  <c r="T333" i="1"/>
  <c r="U333" i="1"/>
  <c r="V333" i="1"/>
  <c r="W333" i="1"/>
  <c r="P334" i="1"/>
  <c r="Q334" i="1"/>
  <c r="R334" i="1"/>
  <c r="S334" i="1"/>
  <c r="T334" i="1"/>
  <c r="U334" i="1"/>
  <c r="V334" i="1"/>
  <c r="W334" i="1"/>
  <c r="P335" i="1"/>
  <c r="Q335" i="1"/>
  <c r="R335" i="1"/>
  <c r="S335" i="1"/>
  <c r="T335" i="1"/>
  <c r="U335" i="1"/>
  <c r="V335" i="1"/>
  <c r="W335" i="1"/>
  <c r="P336" i="1"/>
  <c r="Q336" i="1"/>
  <c r="R336" i="1"/>
  <c r="S336" i="1"/>
  <c r="T336" i="1"/>
  <c r="U336" i="1"/>
  <c r="V336" i="1"/>
  <c r="W336" i="1"/>
  <c r="P337" i="1"/>
  <c r="Q337" i="1"/>
  <c r="R337" i="1"/>
  <c r="S337" i="1"/>
  <c r="T337" i="1"/>
  <c r="U337" i="1"/>
  <c r="V337" i="1"/>
  <c r="W337" i="1"/>
  <c r="P338" i="1"/>
  <c r="Q338" i="1"/>
  <c r="R338" i="1"/>
  <c r="S338" i="1"/>
  <c r="T338" i="1"/>
  <c r="U338" i="1"/>
  <c r="V338" i="1"/>
  <c r="W338" i="1"/>
  <c r="P339" i="1"/>
  <c r="Q339" i="1"/>
  <c r="R339" i="1"/>
  <c r="S339" i="1"/>
  <c r="T339" i="1"/>
  <c r="U339" i="1"/>
  <c r="V339" i="1"/>
  <c r="W339" i="1"/>
  <c r="P340" i="1"/>
  <c r="Q340" i="1"/>
  <c r="R340" i="1"/>
  <c r="S340" i="1"/>
  <c r="T340" i="1"/>
  <c r="U340" i="1"/>
  <c r="V340" i="1"/>
  <c r="W340" i="1"/>
  <c r="P341" i="1"/>
  <c r="Q341" i="1"/>
  <c r="R341" i="1"/>
  <c r="S341" i="1"/>
  <c r="T341" i="1"/>
  <c r="U341" i="1"/>
  <c r="V341" i="1"/>
  <c r="W341" i="1"/>
  <c r="P342" i="1"/>
  <c r="Q342" i="1"/>
  <c r="R342" i="1"/>
  <c r="S342" i="1"/>
  <c r="T342" i="1"/>
  <c r="U342" i="1"/>
  <c r="V342" i="1"/>
  <c r="W342" i="1"/>
  <c r="P343" i="1"/>
  <c r="Q343" i="1"/>
  <c r="R343" i="1"/>
  <c r="S343" i="1"/>
  <c r="T343" i="1"/>
  <c r="U343" i="1"/>
  <c r="V343" i="1"/>
  <c r="W343" i="1"/>
  <c r="P344" i="1"/>
  <c r="Q344" i="1"/>
  <c r="R344" i="1"/>
  <c r="S344" i="1"/>
  <c r="T344" i="1"/>
  <c r="U344" i="1"/>
  <c r="V344" i="1"/>
  <c r="W344" i="1"/>
  <c r="P345" i="1"/>
  <c r="Q345" i="1"/>
  <c r="R345" i="1"/>
  <c r="S345" i="1"/>
  <c r="T345" i="1"/>
  <c r="U345" i="1"/>
  <c r="V345" i="1"/>
  <c r="W345" i="1"/>
  <c r="P346" i="1"/>
  <c r="Q346" i="1"/>
  <c r="R346" i="1"/>
  <c r="S346" i="1"/>
  <c r="T346" i="1"/>
  <c r="U346" i="1"/>
  <c r="V346" i="1"/>
  <c r="W346" i="1"/>
  <c r="P347" i="1"/>
  <c r="Q347" i="1"/>
  <c r="R347" i="1"/>
  <c r="S347" i="1"/>
  <c r="T347" i="1"/>
  <c r="U347" i="1"/>
  <c r="V347" i="1"/>
  <c r="W347" i="1"/>
  <c r="P348" i="1"/>
  <c r="Q348" i="1"/>
  <c r="R348" i="1"/>
  <c r="S348" i="1"/>
  <c r="T348" i="1"/>
  <c r="U348" i="1"/>
  <c r="V348" i="1"/>
  <c r="W348" i="1"/>
  <c r="P349" i="1"/>
  <c r="Q349" i="1"/>
  <c r="R349" i="1"/>
  <c r="S349" i="1"/>
  <c r="T349" i="1"/>
  <c r="U349" i="1"/>
  <c r="V349" i="1"/>
  <c r="W349" i="1"/>
  <c r="P350" i="1"/>
  <c r="Q350" i="1"/>
  <c r="R350" i="1"/>
  <c r="S350" i="1"/>
  <c r="T350" i="1"/>
  <c r="U350" i="1"/>
  <c r="V350" i="1"/>
  <c r="W350" i="1"/>
  <c r="P351" i="1"/>
  <c r="Q351" i="1"/>
  <c r="R351" i="1"/>
  <c r="S351" i="1"/>
  <c r="T351" i="1"/>
  <c r="U351" i="1"/>
  <c r="V351" i="1"/>
  <c r="W351" i="1"/>
  <c r="P352" i="1"/>
  <c r="Q352" i="1"/>
  <c r="R352" i="1"/>
  <c r="S352" i="1"/>
  <c r="T352" i="1"/>
  <c r="U352" i="1"/>
  <c r="V352" i="1"/>
  <c r="W352" i="1"/>
  <c r="P353" i="1"/>
  <c r="Q353" i="1"/>
  <c r="R353" i="1"/>
  <c r="S353" i="1"/>
  <c r="T353" i="1"/>
  <c r="U353" i="1"/>
  <c r="V353" i="1"/>
  <c r="W353" i="1"/>
  <c r="P354" i="1"/>
  <c r="Q354" i="1"/>
  <c r="R354" i="1"/>
  <c r="S354" i="1"/>
  <c r="T354" i="1"/>
  <c r="U354" i="1"/>
  <c r="V354" i="1"/>
  <c r="W354" i="1"/>
  <c r="P355" i="1"/>
  <c r="Q355" i="1"/>
  <c r="R355" i="1"/>
  <c r="S355" i="1"/>
  <c r="T355" i="1"/>
  <c r="U355" i="1"/>
  <c r="V355" i="1"/>
  <c r="W355" i="1"/>
  <c r="P356" i="1"/>
  <c r="Q356" i="1"/>
  <c r="R356" i="1"/>
  <c r="S356" i="1"/>
  <c r="T356" i="1"/>
  <c r="U356" i="1"/>
  <c r="V356" i="1"/>
  <c r="W356" i="1"/>
  <c r="P357" i="1"/>
  <c r="Q357" i="1"/>
  <c r="R357" i="1"/>
  <c r="S357" i="1"/>
  <c r="T357" i="1"/>
  <c r="U357" i="1"/>
  <c r="V357" i="1"/>
  <c r="W357" i="1"/>
  <c r="P358" i="1"/>
  <c r="Q358" i="1"/>
  <c r="R358" i="1"/>
  <c r="S358" i="1"/>
  <c r="T358" i="1"/>
  <c r="U358" i="1"/>
  <c r="V358" i="1"/>
  <c r="W358" i="1"/>
  <c r="P359" i="1"/>
  <c r="Q359" i="1"/>
  <c r="R359" i="1"/>
  <c r="S359" i="1"/>
  <c r="T359" i="1"/>
  <c r="U359" i="1"/>
  <c r="V359" i="1"/>
  <c r="W359" i="1"/>
  <c r="P360" i="1"/>
  <c r="Q360" i="1"/>
  <c r="R360" i="1"/>
  <c r="S360" i="1"/>
  <c r="T360" i="1"/>
  <c r="U360" i="1"/>
  <c r="V360" i="1"/>
  <c r="W360" i="1"/>
  <c r="P361" i="1"/>
  <c r="Q361" i="1"/>
  <c r="R361" i="1"/>
  <c r="S361" i="1"/>
  <c r="T361" i="1"/>
  <c r="U361" i="1"/>
  <c r="V361" i="1"/>
  <c r="W361" i="1"/>
  <c r="P362" i="1"/>
  <c r="Q362" i="1"/>
  <c r="R362" i="1"/>
  <c r="S362" i="1"/>
  <c r="T362" i="1"/>
  <c r="U362" i="1"/>
  <c r="V362" i="1"/>
  <c r="W362" i="1"/>
  <c r="P363" i="1"/>
  <c r="Q363" i="1"/>
  <c r="R363" i="1"/>
  <c r="S363" i="1"/>
  <c r="T363" i="1"/>
  <c r="U363" i="1"/>
  <c r="V363" i="1"/>
  <c r="W363" i="1"/>
  <c r="P364" i="1"/>
  <c r="Q364" i="1"/>
  <c r="R364" i="1"/>
  <c r="S364" i="1"/>
  <c r="T364" i="1"/>
  <c r="U364" i="1"/>
  <c r="V364" i="1"/>
  <c r="W364" i="1"/>
  <c r="P365" i="1"/>
  <c r="Q365" i="1"/>
  <c r="R365" i="1"/>
  <c r="S365" i="1"/>
  <c r="T365" i="1"/>
  <c r="U365" i="1"/>
  <c r="V365" i="1"/>
  <c r="W365" i="1"/>
  <c r="P366" i="1"/>
  <c r="Q366" i="1"/>
  <c r="R366" i="1"/>
  <c r="S366" i="1"/>
  <c r="T366" i="1"/>
  <c r="U366" i="1"/>
  <c r="V366" i="1"/>
  <c r="W366" i="1"/>
  <c r="P367" i="1"/>
  <c r="Q367" i="1"/>
  <c r="R367" i="1"/>
  <c r="S367" i="1"/>
  <c r="T367" i="1"/>
  <c r="U367" i="1"/>
  <c r="V367" i="1"/>
  <c r="W367" i="1"/>
  <c r="P368" i="1"/>
  <c r="Q368" i="1"/>
  <c r="R368" i="1"/>
  <c r="S368" i="1"/>
  <c r="T368" i="1"/>
  <c r="U368" i="1"/>
  <c r="V368" i="1"/>
  <c r="W368" i="1"/>
  <c r="P369" i="1"/>
  <c r="Q369" i="1"/>
  <c r="R369" i="1"/>
  <c r="S369" i="1"/>
  <c r="T369" i="1"/>
  <c r="U369" i="1"/>
  <c r="V369" i="1"/>
  <c r="W369" i="1"/>
  <c r="P370" i="1"/>
  <c r="Q370" i="1"/>
  <c r="R370" i="1"/>
  <c r="S370" i="1"/>
  <c r="T370" i="1"/>
  <c r="U370" i="1"/>
  <c r="V370" i="1"/>
  <c r="W370" i="1"/>
  <c r="P371" i="1"/>
  <c r="Q371" i="1"/>
  <c r="R371" i="1"/>
  <c r="S371" i="1"/>
  <c r="T371" i="1"/>
  <c r="U371" i="1"/>
  <c r="V371" i="1"/>
  <c r="W371" i="1"/>
  <c r="P372" i="1"/>
  <c r="Q372" i="1"/>
  <c r="R372" i="1"/>
  <c r="S372" i="1"/>
  <c r="T372" i="1"/>
  <c r="U372" i="1"/>
  <c r="V372" i="1"/>
  <c r="W372" i="1"/>
  <c r="P373" i="1"/>
  <c r="Q373" i="1"/>
  <c r="R373" i="1"/>
  <c r="S373" i="1"/>
  <c r="T373" i="1"/>
  <c r="U373" i="1"/>
  <c r="V373" i="1"/>
  <c r="W373" i="1"/>
  <c r="P374" i="1"/>
  <c r="Q374" i="1"/>
  <c r="R374" i="1"/>
  <c r="S374" i="1"/>
  <c r="T374" i="1"/>
  <c r="U374" i="1"/>
  <c r="V374" i="1"/>
  <c r="W374" i="1"/>
  <c r="P375" i="1"/>
  <c r="Q375" i="1"/>
  <c r="R375" i="1"/>
  <c r="S375" i="1"/>
  <c r="T375" i="1"/>
  <c r="U375" i="1"/>
  <c r="V375" i="1"/>
  <c r="W375" i="1"/>
  <c r="P376" i="1"/>
  <c r="Q376" i="1"/>
  <c r="R376" i="1"/>
  <c r="S376" i="1"/>
  <c r="T376" i="1"/>
  <c r="U376" i="1"/>
  <c r="V376" i="1"/>
  <c r="W376" i="1"/>
  <c r="P377" i="1"/>
  <c r="Q377" i="1"/>
  <c r="R377" i="1"/>
  <c r="S377" i="1"/>
  <c r="T377" i="1"/>
  <c r="U377" i="1"/>
  <c r="V377" i="1"/>
  <c r="W377" i="1"/>
  <c r="P378" i="1"/>
  <c r="Q378" i="1"/>
  <c r="R378" i="1"/>
  <c r="S378" i="1"/>
  <c r="T378" i="1"/>
  <c r="U378" i="1"/>
  <c r="V378" i="1"/>
  <c r="W378" i="1"/>
  <c r="P379" i="1"/>
  <c r="Q379" i="1"/>
  <c r="R379" i="1"/>
  <c r="S379" i="1"/>
  <c r="T379" i="1"/>
  <c r="U379" i="1"/>
  <c r="V379" i="1"/>
  <c r="W379" i="1"/>
  <c r="P380" i="1"/>
  <c r="Q380" i="1"/>
  <c r="R380" i="1"/>
  <c r="S380" i="1"/>
  <c r="T380" i="1"/>
  <c r="U380" i="1"/>
  <c r="V380" i="1"/>
  <c r="W380" i="1"/>
  <c r="P381" i="1"/>
  <c r="Q381" i="1"/>
  <c r="R381" i="1"/>
  <c r="S381" i="1"/>
  <c r="T381" i="1"/>
  <c r="U381" i="1"/>
  <c r="V381" i="1"/>
  <c r="W381" i="1"/>
  <c r="P382" i="1"/>
  <c r="Q382" i="1"/>
  <c r="R382" i="1"/>
  <c r="S382" i="1"/>
  <c r="T382" i="1"/>
  <c r="U382" i="1"/>
  <c r="V382" i="1"/>
  <c r="W382" i="1"/>
  <c r="P383" i="1"/>
  <c r="Q383" i="1"/>
  <c r="R383" i="1"/>
  <c r="S383" i="1"/>
  <c r="T383" i="1"/>
  <c r="U383" i="1"/>
  <c r="V383" i="1"/>
  <c r="W383" i="1"/>
  <c r="P384" i="1"/>
  <c r="Q384" i="1"/>
  <c r="R384" i="1"/>
  <c r="S384" i="1"/>
  <c r="T384" i="1"/>
  <c r="U384" i="1"/>
  <c r="V384" i="1"/>
  <c r="W384" i="1"/>
  <c r="P385" i="1"/>
  <c r="Q385" i="1"/>
  <c r="R385" i="1"/>
  <c r="S385" i="1"/>
  <c r="T385" i="1"/>
  <c r="U385" i="1"/>
  <c r="V385" i="1"/>
  <c r="W385" i="1"/>
  <c r="P386" i="1"/>
  <c r="Q386" i="1"/>
  <c r="R386" i="1"/>
  <c r="S386" i="1"/>
  <c r="T386" i="1"/>
  <c r="U386" i="1"/>
  <c r="V386" i="1"/>
  <c r="W386" i="1"/>
  <c r="P387" i="1"/>
  <c r="Q387" i="1"/>
  <c r="R387" i="1"/>
  <c r="S387" i="1"/>
  <c r="T387" i="1"/>
  <c r="U387" i="1"/>
  <c r="V387" i="1"/>
  <c r="W387" i="1"/>
  <c r="P388" i="1"/>
  <c r="Q388" i="1"/>
  <c r="R388" i="1"/>
  <c r="S388" i="1"/>
  <c r="T388" i="1"/>
  <c r="U388" i="1"/>
  <c r="V388" i="1"/>
  <c r="W388" i="1"/>
  <c r="P389" i="1"/>
  <c r="Q389" i="1"/>
  <c r="R389" i="1"/>
  <c r="S389" i="1"/>
  <c r="T389" i="1"/>
  <c r="U389" i="1"/>
  <c r="V389" i="1"/>
  <c r="W389" i="1"/>
  <c r="P391" i="1"/>
  <c r="Q391" i="1"/>
  <c r="R391" i="1"/>
  <c r="S391" i="1"/>
  <c r="T391" i="1"/>
  <c r="U391" i="1"/>
  <c r="V391" i="1"/>
  <c r="W391" i="1"/>
  <c r="P392" i="1"/>
  <c r="Q392" i="1"/>
  <c r="R392" i="1"/>
  <c r="S392" i="1"/>
  <c r="T392" i="1"/>
  <c r="U392" i="1"/>
  <c r="V392" i="1"/>
  <c r="W392" i="1"/>
  <c r="P393" i="1"/>
  <c r="Q393" i="1"/>
  <c r="R393" i="1"/>
  <c r="S393" i="1"/>
  <c r="T393" i="1"/>
  <c r="U393" i="1"/>
  <c r="V393" i="1"/>
  <c r="W393" i="1"/>
  <c r="P394" i="1"/>
  <c r="Q394" i="1"/>
  <c r="R394" i="1"/>
  <c r="S394" i="1"/>
  <c r="T394" i="1"/>
  <c r="U394" i="1"/>
  <c r="V394" i="1"/>
  <c r="W394" i="1"/>
  <c r="P395" i="1"/>
  <c r="Q395" i="1"/>
  <c r="R395" i="1"/>
  <c r="S395" i="1"/>
  <c r="T395" i="1"/>
  <c r="U395" i="1"/>
  <c r="V395" i="1"/>
  <c r="W395" i="1"/>
  <c r="P396" i="1"/>
  <c r="Q396" i="1"/>
  <c r="R396" i="1"/>
  <c r="S396" i="1"/>
  <c r="T396" i="1"/>
  <c r="U396" i="1"/>
  <c r="V396" i="1"/>
  <c r="W396" i="1"/>
  <c r="P397" i="1"/>
  <c r="Q397" i="1"/>
  <c r="R397" i="1"/>
  <c r="S397" i="1"/>
  <c r="T397" i="1"/>
  <c r="U397" i="1"/>
  <c r="V397" i="1"/>
  <c r="W397" i="1"/>
  <c r="P398" i="1"/>
  <c r="Q398" i="1"/>
  <c r="R398" i="1"/>
  <c r="S398" i="1"/>
  <c r="T398" i="1"/>
  <c r="U398" i="1"/>
  <c r="V398" i="1"/>
  <c r="W398" i="1"/>
  <c r="P399" i="1"/>
  <c r="Q399" i="1"/>
  <c r="R399" i="1"/>
  <c r="S399" i="1"/>
  <c r="T399" i="1"/>
  <c r="U399" i="1"/>
  <c r="V399" i="1"/>
  <c r="W399" i="1"/>
  <c r="P400" i="1"/>
  <c r="Q400" i="1"/>
  <c r="R400" i="1"/>
  <c r="S400" i="1"/>
  <c r="T400" i="1"/>
  <c r="U400" i="1"/>
  <c r="V400" i="1"/>
  <c r="W400" i="1"/>
  <c r="P401" i="1"/>
  <c r="Q401" i="1"/>
  <c r="R401" i="1"/>
  <c r="S401" i="1"/>
  <c r="T401" i="1"/>
  <c r="U401" i="1"/>
  <c r="V401" i="1"/>
  <c r="W401" i="1"/>
  <c r="P402" i="1"/>
  <c r="Q402" i="1"/>
  <c r="R402" i="1"/>
  <c r="S402" i="1"/>
  <c r="T402" i="1"/>
  <c r="U402" i="1"/>
  <c r="V402" i="1"/>
  <c r="W402" i="1"/>
  <c r="P403" i="1"/>
  <c r="Q403" i="1"/>
  <c r="R403" i="1"/>
  <c r="S403" i="1"/>
  <c r="T403" i="1"/>
  <c r="U403" i="1"/>
  <c r="V403" i="1"/>
  <c r="W403" i="1"/>
  <c r="P404" i="1"/>
  <c r="Q404" i="1"/>
  <c r="R404" i="1"/>
  <c r="S404" i="1"/>
  <c r="T404" i="1"/>
  <c r="U404" i="1"/>
  <c r="V404" i="1"/>
  <c r="W404" i="1"/>
  <c r="P405" i="1"/>
  <c r="Q405" i="1"/>
  <c r="R405" i="1"/>
  <c r="S405" i="1"/>
  <c r="T405" i="1"/>
  <c r="U405" i="1"/>
  <c r="V405" i="1"/>
  <c r="W405" i="1"/>
  <c r="P406" i="1"/>
  <c r="Q406" i="1"/>
  <c r="R406" i="1"/>
  <c r="S406" i="1"/>
  <c r="T406" i="1"/>
  <c r="U406" i="1"/>
  <c r="V406" i="1"/>
  <c r="W406" i="1"/>
  <c r="P407" i="1"/>
  <c r="Q407" i="1"/>
  <c r="R407" i="1"/>
  <c r="S407" i="1"/>
  <c r="T407" i="1"/>
  <c r="U407" i="1"/>
  <c r="V407" i="1"/>
  <c r="W407" i="1"/>
  <c r="P408" i="1"/>
  <c r="Q408" i="1"/>
  <c r="R408" i="1"/>
  <c r="S408" i="1"/>
  <c r="T408" i="1"/>
  <c r="U408" i="1"/>
  <c r="V408" i="1"/>
  <c r="W408" i="1"/>
  <c r="P409" i="1"/>
  <c r="Q409" i="1"/>
  <c r="R409" i="1"/>
  <c r="S409" i="1"/>
  <c r="T409" i="1"/>
  <c r="U409" i="1"/>
  <c r="V409" i="1"/>
  <c r="W409" i="1"/>
  <c r="P410" i="1"/>
  <c r="Q410" i="1"/>
  <c r="R410" i="1"/>
  <c r="S410" i="1"/>
  <c r="T410" i="1"/>
  <c r="U410" i="1"/>
  <c r="V410" i="1"/>
  <c r="W410" i="1"/>
  <c r="P411" i="1"/>
  <c r="Q411" i="1"/>
  <c r="R411" i="1"/>
  <c r="S411" i="1"/>
  <c r="T411" i="1"/>
  <c r="U411" i="1"/>
  <c r="V411" i="1"/>
  <c r="W411" i="1"/>
  <c r="P412" i="1"/>
  <c r="Q412" i="1"/>
  <c r="R412" i="1"/>
  <c r="S412" i="1"/>
  <c r="T412" i="1"/>
  <c r="U412" i="1"/>
  <c r="V412" i="1"/>
  <c r="W412" i="1"/>
  <c r="P413" i="1"/>
  <c r="Q413" i="1"/>
  <c r="R413" i="1"/>
  <c r="S413" i="1"/>
  <c r="T413" i="1"/>
  <c r="U413" i="1"/>
  <c r="V413" i="1"/>
  <c r="W413" i="1"/>
  <c r="P414" i="1"/>
  <c r="Q414" i="1"/>
  <c r="R414" i="1"/>
  <c r="S414" i="1"/>
  <c r="T414" i="1"/>
  <c r="U414" i="1"/>
  <c r="V414" i="1"/>
  <c r="W414" i="1"/>
  <c r="P415" i="1"/>
  <c r="Q415" i="1"/>
  <c r="R415" i="1"/>
  <c r="S415" i="1"/>
  <c r="T415" i="1"/>
  <c r="U415" i="1"/>
  <c r="V415" i="1"/>
  <c r="W415" i="1"/>
  <c r="P416" i="1"/>
  <c r="Q416" i="1"/>
  <c r="R416" i="1"/>
  <c r="S416" i="1"/>
  <c r="T416" i="1"/>
  <c r="U416" i="1"/>
  <c r="V416" i="1"/>
  <c r="W416" i="1"/>
  <c r="P417" i="1"/>
  <c r="Q417" i="1"/>
  <c r="R417" i="1"/>
  <c r="S417" i="1"/>
  <c r="T417" i="1"/>
  <c r="U417" i="1"/>
  <c r="V417" i="1"/>
  <c r="W417" i="1"/>
  <c r="P418" i="1"/>
  <c r="Q418" i="1"/>
  <c r="R418" i="1"/>
  <c r="S418" i="1"/>
  <c r="T418" i="1"/>
  <c r="U418" i="1"/>
  <c r="V418" i="1"/>
  <c r="W418" i="1"/>
  <c r="P419" i="1"/>
  <c r="Q419" i="1"/>
  <c r="R419" i="1"/>
  <c r="S419" i="1"/>
  <c r="T419" i="1"/>
  <c r="U419" i="1"/>
  <c r="V419" i="1"/>
  <c r="W419" i="1"/>
  <c r="P420" i="1"/>
  <c r="Q420" i="1"/>
  <c r="R420" i="1"/>
  <c r="S420" i="1"/>
  <c r="T420" i="1"/>
  <c r="U420" i="1"/>
  <c r="V420" i="1"/>
  <c r="W420" i="1"/>
  <c r="P421" i="1"/>
  <c r="Q421" i="1"/>
  <c r="R421" i="1"/>
  <c r="S421" i="1"/>
  <c r="T421" i="1"/>
  <c r="U421" i="1"/>
  <c r="V421" i="1"/>
  <c r="W421" i="1"/>
  <c r="P422" i="1"/>
  <c r="Q422" i="1"/>
  <c r="R422" i="1"/>
  <c r="S422" i="1"/>
  <c r="T422" i="1"/>
  <c r="U422" i="1"/>
  <c r="V422" i="1"/>
  <c r="W422" i="1"/>
  <c r="P423" i="1"/>
  <c r="Q423" i="1"/>
  <c r="R423" i="1"/>
  <c r="S423" i="1"/>
  <c r="T423" i="1"/>
  <c r="U423" i="1"/>
  <c r="V423" i="1"/>
  <c r="W423" i="1"/>
  <c r="P424" i="1"/>
  <c r="Q424" i="1"/>
  <c r="R424" i="1"/>
  <c r="S424" i="1"/>
  <c r="T424" i="1"/>
  <c r="U424" i="1"/>
  <c r="V424" i="1"/>
  <c r="W424" i="1"/>
  <c r="P425" i="1"/>
  <c r="Q425" i="1"/>
  <c r="R425" i="1"/>
  <c r="S425" i="1"/>
  <c r="T425" i="1"/>
  <c r="U425" i="1"/>
  <c r="V425" i="1"/>
  <c r="W425" i="1"/>
  <c r="P426" i="1"/>
  <c r="Q426" i="1"/>
  <c r="R426" i="1"/>
  <c r="S426" i="1"/>
  <c r="T426" i="1"/>
  <c r="U426" i="1"/>
  <c r="V426" i="1"/>
  <c r="W426" i="1"/>
  <c r="P427" i="1"/>
  <c r="Q427" i="1"/>
  <c r="R427" i="1"/>
  <c r="S427" i="1"/>
  <c r="T427" i="1"/>
  <c r="U427" i="1"/>
  <c r="V427" i="1"/>
  <c r="W427" i="1"/>
  <c r="P428" i="1"/>
  <c r="Q428" i="1"/>
  <c r="R428" i="1"/>
  <c r="S428" i="1"/>
  <c r="T428" i="1"/>
  <c r="U428" i="1"/>
  <c r="V428" i="1"/>
  <c r="W428" i="1"/>
  <c r="P429" i="1"/>
  <c r="Q429" i="1"/>
  <c r="R429" i="1"/>
  <c r="S429" i="1"/>
  <c r="T429" i="1"/>
  <c r="U429" i="1"/>
  <c r="V429" i="1"/>
  <c r="W429" i="1"/>
  <c r="P430" i="1"/>
  <c r="Q430" i="1"/>
  <c r="R430" i="1"/>
  <c r="S430" i="1"/>
  <c r="T430" i="1"/>
  <c r="U430" i="1"/>
  <c r="V430" i="1"/>
  <c r="W430" i="1"/>
  <c r="P431" i="1"/>
  <c r="Q431" i="1"/>
  <c r="R431" i="1"/>
  <c r="S431" i="1"/>
  <c r="T431" i="1"/>
  <c r="U431" i="1"/>
  <c r="V431" i="1"/>
  <c r="W431" i="1"/>
  <c r="P432" i="1"/>
  <c r="Q432" i="1"/>
  <c r="R432" i="1"/>
  <c r="S432" i="1"/>
  <c r="T432" i="1"/>
  <c r="U432" i="1"/>
  <c r="V432" i="1"/>
  <c r="W432" i="1"/>
  <c r="P433" i="1"/>
  <c r="Q433" i="1"/>
  <c r="R433" i="1"/>
  <c r="S433" i="1"/>
  <c r="T433" i="1"/>
  <c r="U433" i="1"/>
  <c r="V433" i="1"/>
  <c r="W433" i="1"/>
  <c r="P434" i="1"/>
  <c r="Q434" i="1"/>
  <c r="R434" i="1"/>
  <c r="S434" i="1"/>
  <c r="T434" i="1"/>
  <c r="U434" i="1"/>
  <c r="V434" i="1"/>
  <c r="W434" i="1"/>
  <c r="P435" i="1"/>
  <c r="Q435" i="1"/>
  <c r="R435" i="1"/>
  <c r="S435" i="1"/>
  <c r="T435" i="1"/>
  <c r="U435" i="1"/>
  <c r="V435" i="1"/>
  <c r="W435" i="1"/>
  <c r="P436" i="1"/>
  <c r="Q436" i="1"/>
  <c r="R436" i="1"/>
  <c r="S436" i="1"/>
  <c r="T436" i="1"/>
  <c r="U436" i="1"/>
  <c r="V436" i="1"/>
  <c r="W436" i="1"/>
  <c r="P437" i="1"/>
  <c r="Q437" i="1"/>
  <c r="R437" i="1"/>
  <c r="S437" i="1"/>
  <c r="T437" i="1"/>
  <c r="U437" i="1"/>
  <c r="V437" i="1"/>
  <c r="W437" i="1"/>
  <c r="P438" i="1"/>
  <c r="Q438" i="1"/>
  <c r="R438" i="1"/>
  <c r="S438" i="1"/>
  <c r="T438" i="1"/>
  <c r="U438" i="1"/>
  <c r="V438" i="1"/>
  <c r="W438" i="1"/>
  <c r="P439" i="1"/>
  <c r="Q439" i="1"/>
  <c r="R439" i="1"/>
  <c r="S439" i="1"/>
  <c r="T439" i="1"/>
  <c r="U439" i="1"/>
  <c r="V439" i="1"/>
  <c r="W439" i="1"/>
  <c r="P440" i="1"/>
  <c r="Q440" i="1"/>
  <c r="R440" i="1"/>
  <c r="S440" i="1"/>
  <c r="T440" i="1"/>
  <c r="U440" i="1"/>
  <c r="V440" i="1"/>
  <c r="W440" i="1"/>
  <c r="P441" i="1"/>
  <c r="Q441" i="1"/>
  <c r="R441" i="1"/>
  <c r="S441" i="1"/>
  <c r="T441" i="1"/>
  <c r="U441" i="1"/>
  <c r="V441" i="1"/>
  <c r="W441" i="1"/>
  <c r="P442" i="1"/>
  <c r="Q442" i="1"/>
  <c r="R442" i="1"/>
  <c r="S442" i="1"/>
  <c r="T442" i="1"/>
  <c r="U442" i="1"/>
  <c r="V442" i="1"/>
  <c r="W442" i="1"/>
  <c r="P443" i="1"/>
  <c r="Q443" i="1"/>
  <c r="R443" i="1"/>
  <c r="S443" i="1"/>
  <c r="T443" i="1"/>
  <c r="U443" i="1"/>
  <c r="V443" i="1"/>
  <c r="W443" i="1"/>
  <c r="P444" i="1"/>
  <c r="Q444" i="1"/>
  <c r="R444" i="1"/>
  <c r="S444" i="1"/>
  <c r="T444" i="1"/>
  <c r="U444" i="1"/>
  <c r="V444" i="1"/>
  <c r="W444" i="1"/>
  <c r="P445" i="1"/>
  <c r="Q445" i="1"/>
  <c r="R445" i="1"/>
  <c r="S445" i="1"/>
  <c r="T445" i="1"/>
  <c r="U445" i="1"/>
  <c r="V445" i="1"/>
  <c r="W445" i="1"/>
  <c r="P446" i="1"/>
  <c r="Q446" i="1"/>
  <c r="R446" i="1"/>
  <c r="S446" i="1"/>
  <c r="T446" i="1"/>
  <c r="U446" i="1"/>
  <c r="V446" i="1"/>
  <c r="W446" i="1"/>
  <c r="P447" i="1"/>
  <c r="Q447" i="1"/>
  <c r="R447" i="1"/>
  <c r="S447" i="1"/>
  <c r="T447" i="1"/>
  <c r="U447" i="1"/>
  <c r="V447" i="1"/>
  <c r="W447" i="1"/>
  <c r="P448" i="1"/>
  <c r="Q448" i="1"/>
  <c r="R448" i="1"/>
  <c r="S448" i="1"/>
  <c r="T448" i="1"/>
  <c r="U448" i="1"/>
  <c r="V448" i="1"/>
  <c r="W448" i="1"/>
  <c r="P449" i="1"/>
  <c r="Q449" i="1"/>
  <c r="R449" i="1"/>
  <c r="S449" i="1"/>
  <c r="T449" i="1"/>
  <c r="U449" i="1"/>
  <c r="V449" i="1"/>
  <c r="W449" i="1"/>
  <c r="P450" i="1"/>
  <c r="Q450" i="1"/>
  <c r="R450" i="1"/>
  <c r="S450" i="1"/>
  <c r="T450" i="1"/>
  <c r="U450" i="1"/>
  <c r="V450" i="1"/>
  <c r="W450" i="1"/>
  <c r="P451" i="1"/>
  <c r="Q451" i="1"/>
  <c r="R451" i="1"/>
  <c r="S451" i="1"/>
  <c r="T451" i="1"/>
  <c r="U451" i="1"/>
  <c r="V451" i="1"/>
  <c r="W451" i="1"/>
  <c r="P452" i="1"/>
  <c r="Q452" i="1"/>
  <c r="R452" i="1"/>
  <c r="S452" i="1"/>
  <c r="T452" i="1"/>
  <c r="U452" i="1"/>
  <c r="V452" i="1"/>
  <c r="W452" i="1"/>
  <c r="P453" i="1"/>
  <c r="Q453" i="1"/>
  <c r="R453" i="1"/>
  <c r="S453" i="1"/>
  <c r="T453" i="1"/>
  <c r="U453" i="1"/>
  <c r="V453" i="1"/>
  <c r="W453" i="1"/>
  <c r="P454" i="1"/>
  <c r="Q454" i="1"/>
  <c r="R454" i="1"/>
  <c r="S454" i="1"/>
  <c r="T454" i="1"/>
  <c r="U454" i="1"/>
  <c r="V454" i="1"/>
  <c r="W454" i="1"/>
  <c r="P455" i="1"/>
  <c r="Q455" i="1"/>
  <c r="R455" i="1"/>
  <c r="S455" i="1"/>
  <c r="T455" i="1"/>
  <c r="U455" i="1"/>
  <c r="V455" i="1"/>
  <c r="W455" i="1"/>
  <c r="P456" i="1"/>
  <c r="Q456" i="1"/>
  <c r="R456" i="1"/>
  <c r="S456" i="1"/>
  <c r="T456" i="1"/>
  <c r="U456" i="1"/>
  <c r="V456" i="1"/>
  <c r="W456" i="1"/>
  <c r="P457" i="1"/>
  <c r="Q457" i="1"/>
  <c r="R457" i="1"/>
  <c r="S457" i="1"/>
  <c r="T457" i="1"/>
  <c r="U457" i="1"/>
  <c r="V457" i="1"/>
  <c r="W457" i="1"/>
  <c r="P458" i="1"/>
  <c r="Q458" i="1"/>
  <c r="R458" i="1"/>
  <c r="S458" i="1"/>
  <c r="T458" i="1"/>
  <c r="U458" i="1"/>
  <c r="V458" i="1"/>
  <c r="W458" i="1"/>
  <c r="P459" i="1"/>
  <c r="Q459" i="1"/>
  <c r="R459" i="1"/>
  <c r="S459" i="1"/>
  <c r="T459" i="1"/>
  <c r="U459" i="1"/>
  <c r="V459" i="1"/>
  <c r="W459" i="1"/>
  <c r="P460" i="1"/>
  <c r="Q460" i="1"/>
  <c r="R460" i="1"/>
  <c r="S460" i="1"/>
  <c r="T460" i="1"/>
  <c r="U460" i="1"/>
  <c r="V460" i="1"/>
  <c r="W460" i="1"/>
  <c r="P461" i="1"/>
  <c r="Q461" i="1"/>
  <c r="R461" i="1"/>
  <c r="S461" i="1"/>
  <c r="T461" i="1"/>
  <c r="U461" i="1"/>
  <c r="V461" i="1"/>
  <c r="W461" i="1"/>
  <c r="P462" i="1"/>
  <c r="Q462" i="1"/>
  <c r="R462" i="1"/>
  <c r="S462" i="1"/>
  <c r="T462" i="1"/>
  <c r="U462" i="1"/>
  <c r="V462" i="1"/>
  <c r="W462" i="1"/>
  <c r="P463" i="1"/>
  <c r="Q463" i="1"/>
  <c r="R463" i="1"/>
  <c r="S463" i="1"/>
  <c r="T463" i="1"/>
  <c r="U463" i="1"/>
  <c r="V463" i="1"/>
  <c r="W463" i="1"/>
  <c r="P464" i="1"/>
  <c r="Q464" i="1"/>
  <c r="R464" i="1"/>
  <c r="S464" i="1"/>
  <c r="T464" i="1"/>
  <c r="U464" i="1"/>
  <c r="V464" i="1"/>
  <c r="W464" i="1"/>
  <c r="P465" i="1"/>
  <c r="Q465" i="1"/>
  <c r="R465" i="1"/>
  <c r="S465" i="1"/>
  <c r="T465" i="1"/>
  <c r="U465" i="1"/>
  <c r="V465" i="1"/>
  <c r="W465" i="1"/>
  <c r="P466" i="1"/>
  <c r="Q466" i="1"/>
  <c r="R466" i="1"/>
  <c r="S466" i="1"/>
  <c r="T466" i="1"/>
  <c r="U466" i="1"/>
  <c r="V466" i="1"/>
  <c r="W466" i="1"/>
  <c r="P467" i="1"/>
  <c r="Q467" i="1"/>
  <c r="R467" i="1"/>
  <c r="S467" i="1"/>
  <c r="T467" i="1"/>
  <c r="U467" i="1"/>
  <c r="V467" i="1"/>
  <c r="W467" i="1"/>
  <c r="P468" i="1"/>
  <c r="Q468" i="1"/>
  <c r="R468" i="1"/>
  <c r="S468" i="1"/>
  <c r="T468" i="1"/>
  <c r="U468" i="1"/>
  <c r="V468" i="1"/>
  <c r="W468" i="1"/>
  <c r="P469" i="1"/>
  <c r="Q469" i="1"/>
  <c r="R469" i="1"/>
  <c r="S469" i="1"/>
  <c r="T469" i="1"/>
  <c r="U469" i="1"/>
  <c r="V469" i="1"/>
  <c r="W469" i="1"/>
  <c r="P470" i="1"/>
  <c r="Q470" i="1"/>
  <c r="R470" i="1"/>
  <c r="S470" i="1"/>
  <c r="T470" i="1"/>
  <c r="U470" i="1"/>
  <c r="V470" i="1"/>
  <c r="W470" i="1"/>
  <c r="P471" i="1"/>
  <c r="Q471" i="1"/>
  <c r="R471" i="1"/>
  <c r="S471" i="1"/>
  <c r="T471" i="1"/>
  <c r="U471" i="1"/>
  <c r="V471" i="1"/>
  <c r="W471" i="1"/>
  <c r="P472" i="1"/>
  <c r="Q472" i="1"/>
  <c r="R472" i="1"/>
  <c r="S472" i="1"/>
  <c r="T472" i="1"/>
  <c r="U472" i="1"/>
  <c r="V472" i="1"/>
  <c r="W472" i="1"/>
  <c r="P473" i="1"/>
  <c r="Q473" i="1"/>
  <c r="R473" i="1"/>
  <c r="S473" i="1"/>
  <c r="T473" i="1"/>
  <c r="U473" i="1"/>
  <c r="V473" i="1"/>
  <c r="W473" i="1"/>
  <c r="P474" i="1"/>
  <c r="Q474" i="1"/>
  <c r="R474" i="1"/>
  <c r="S474" i="1"/>
  <c r="T474" i="1"/>
  <c r="U474" i="1"/>
  <c r="V474" i="1"/>
  <c r="W474" i="1"/>
  <c r="P475" i="1"/>
  <c r="Q475" i="1"/>
  <c r="R475" i="1"/>
  <c r="S475" i="1"/>
  <c r="T475" i="1"/>
  <c r="U475" i="1"/>
  <c r="V475" i="1"/>
  <c r="W475" i="1"/>
  <c r="P476" i="1"/>
  <c r="Q476" i="1"/>
  <c r="R476" i="1"/>
  <c r="S476" i="1"/>
  <c r="T476" i="1"/>
  <c r="U476" i="1"/>
  <c r="V476" i="1"/>
  <c r="W476" i="1"/>
  <c r="P477" i="1"/>
  <c r="Q477" i="1"/>
  <c r="R477" i="1"/>
  <c r="S477" i="1"/>
  <c r="T477" i="1"/>
  <c r="U477" i="1"/>
  <c r="V477" i="1"/>
  <c r="W477" i="1"/>
  <c r="P478" i="1"/>
  <c r="Q478" i="1"/>
  <c r="R478" i="1"/>
  <c r="S478" i="1"/>
  <c r="T478" i="1"/>
  <c r="U478" i="1"/>
  <c r="V478" i="1"/>
  <c r="W478" i="1"/>
  <c r="P479" i="1"/>
  <c r="Q479" i="1"/>
  <c r="R479" i="1"/>
  <c r="S479" i="1"/>
  <c r="T479" i="1"/>
  <c r="U479" i="1"/>
  <c r="V479" i="1"/>
  <c r="W479" i="1"/>
  <c r="P480" i="1"/>
  <c r="Q480" i="1"/>
  <c r="R480" i="1"/>
  <c r="S480" i="1"/>
  <c r="T480" i="1"/>
  <c r="U480" i="1"/>
  <c r="V480" i="1"/>
  <c r="W480" i="1"/>
  <c r="P481" i="1"/>
  <c r="Q481" i="1"/>
  <c r="R481" i="1"/>
  <c r="S481" i="1"/>
  <c r="T481" i="1"/>
  <c r="U481" i="1"/>
  <c r="V481" i="1"/>
  <c r="W481" i="1"/>
  <c r="P482" i="1"/>
  <c r="Q482" i="1"/>
  <c r="R482" i="1"/>
  <c r="S482" i="1"/>
  <c r="T482" i="1"/>
  <c r="U482" i="1"/>
  <c r="V482" i="1"/>
  <c r="W482" i="1"/>
  <c r="P483" i="1"/>
  <c r="Q483" i="1"/>
  <c r="R483" i="1"/>
  <c r="S483" i="1"/>
  <c r="T483" i="1"/>
  <c r="U483" i="1"/>
  <c r="V483" i="1"/>
  <c r="W483" i="1"/>
  <c r="P484" i="1"/>
  <c r="Q484" i="1"/>
  <c r="R484" i="1"/>
  <c r="S484" i="1"/>
  <c r="T484" i="1"/>
  <c r="U484" i="1"/>
  <c r="V484" i="1"/>
  <c r="W484" i="1"/>
  <c r="P485" i="1"/>
  <c r="Q485" i="1"/>
  <c r="R485" i="1"/>
  <c r="S485" i="1"/>
  <c r="T485" i="1"/>
  <c r="U485" i="1"/>
  <c r="V485" i="1"/>
  <c r="W485" i="1"/>
  <c r="P486" i="1"/>
  <c r="Q486" i="1"/>
  <c r="R486" i="1"/>
  <c r="S486" i="1"/>
  <c r="T486" i="1"/>
  <c r="U486" i="1"/>
  <c r="V486" i="1"/>
  <c r="W486" i="1"/>
  <c r="P487" i="1"/>
  <c r="Q487" i="1"/>
  <c r="R487" i="1"/>
  <c r="S487" i="1"/>
  <c r="T487" i="1"/>
  <c r="U487" i="1"/>
  <c r="V487" i="1"/>
  <c r="W487" i="1"/>
  <c r="P488" i="1"/>
  <c r="Q488" i="1"/>
  <c r="R488" i="1"/>
  <c r="S488" i="1"/>
  <c r="T488" i="1"/>
  <c r="U488" i="1"/>
  <c r="V488" i="1"/>
  <c r="W488" i="1"/>
  <c r="P489" i="1"/>
  <c r="Q489" i="1"/>
  <c r="R489" i="1"/>
  <c r="S489" i="1"/>
  <c r="T489" i="1"/>
  <c r="U489" i="1"/>
  <c r="V489" i="1"/>
  <c r="W489" i="1"/>
  <c r="P490" i="1"/>
  <c r="Q490" i="1"/>
  <c r="R490" i="1"/>
  <c r="S490" i="1"/>
  <c r="T490" i="1"/>
  <c r="U490" i="1"/>
  <c r="V490" i="1"/>
  <c r="W490" i="1"/>
  <c r="P491" i="1"/>
  <c r="Q491" i="1"/>
  <c r="R491" i="1"/>
  <c r="S491" i="1"/>
  <c r="T491" i="1"/>
  <c r="U491" i="1"/>
  <c r="V491" i="1"/>
  <c r="W491" i="1"/>
  <c r="P492" i="1"/>
  <c r="Q492" i="1"/>
  <c r="R492" i="1"/>
  <c r="S492" i="1"/>
  <c r="T492" i="1"/>
  <c r="U492" i="1"/>
  <c r="V492" i="1"/>
  <c r="W492" i="1"/>
  <c r="P493" i="1"/>
  <c r="Q493" i="1"/>
  <c r="R493" i="1"/>
  <c r="S493" i="1"/>
  <c r="T493" i="1"/>
  <c r="U493" i="1"/>
  <c r="V493" i="1"/>
  <c r="W493" i="1"/>
  <c r="P494" i="1"/>
  <c r="Q494" i="1"/>
  <c r="R494" i="1"/>
  <c r="S494" i="1"/>
  <c r="T494" i="1"/>
  <c r="U494" i="1"/>
  <c r="V494" i="1"/>
  <c r="W494" i="1"/>
  <c r="P495" i="1"/>
  <c r="Q495" i="1"/>
  <c r="R495" i="1"/>
  <c r="S495" i="1"/>
  <c r="T495" i="1"/>
  <c r="U495" i="1"/>
  <c r="V495" i="1"/>
  <c r="W495" i="1"/>
  <c r="P496" i="1"/>
  <c r="Q496" i="1"/>
  <c r="R496" i="1"/>
  <c r="S496" i="1"/>
  <c r="T496" i="1"/>
  <c r="U496" i="1"/>
  <c r="V496" i="1"/>
  <c r="W496" i="1"/>
  <c r="P497" i="1"/>
  <c r="Q497" i="1"/>
  <c r="R497" i="1"/>
  <c r="S497" i="1"/>
  <c r="T497" i="1"/>
  <c r="U497" i="1"/>
  <c r="V497" i="1"/>
  <c r="W497" i="1"/>
  <c r="P498" i="1"/>
  <c r="Q498" i="1"/>
  <c r="R498" i="1"/>
  <c r="S498" i="1"/>
  <c r="T498" i="1"/>
  <c r="U498" i="1"/>
  <c r="V498" i="1"/>
  <c r="W498" i="1"/>
  <c r="P499" i="1"/>
  <c r="Q499" i="1"/>
  <c r="R499" i="1"/>
  <c r="S499" i="1"/>
  <c r="T499" i="1"/>
  <c r="U499" i="1"/>
  <c r="V499" i="1"/>
  <c r="W499" i="1"/>
  <c r="P500" i="1"/>
  <c r="Q500" i="1"/>
  <c r="R500" i="1"/>
  <c r="S500" i="1"/>
  <c r="T500" i="1"/>
  <c r="U500" i="1"/>
  <c r="V500" i="1"/>
  <c r="W500" i="1"/>
  <c r="P501" i="1"/>
  <c r="Q501" i="1"/>
  <c r="R501" i="1"/>
  <c r="S501" i="1"/>
  <c r="T501" i="1"/>
  <c r="U501" i="1"/>
  <c r="V501" i="1"/>
  <c r="W501" i="1"/>
  <c r="P502" i="1"/>
  <c r="Q502" i="1"/>
  <c r="R502" i="1"/>
  <c r="S502" i="1"/>
  <c r="T502" i="1"/>
  <c r="U502" i="1"/>
  <c r="V502" i="1"/>
  <c r="W502" i="1"/>
  <c r="P503" i="1"/>
  <c r="Q503" i="1"/>
  <c r="R503" i="1"/>
  <c r="S503" i="1"/>
  <c r="T503" i="1"/>
  <c r="U503" i="1"/>
  <c r="V503" i="1"/>
  <c r="W503" i="1"/>
  <c r="P504" i="1"/>
  <c r="Q504" i="1"/>
  <c r="R504" i="1"/>
  <c r="S504" i="1"/>
  <c r="T504" i="1"/>
  <c r="U504" i="1"/>
  <c r="V504" i="1"/>
  <c r="W504" i="1"/>
  <c r="P505" i="1"/>
  <c r="Q505" i="1"/>
  <c r="R505" i="1"/>
  <c r="S505" i="1"/>
  <c r="T505" i="1"/>
  <c r="U505" i="1"/>
  <c r="V505" i="1"/>
  <c r="W505" i="1"/>
  <c r="P506" i="1"/>
  <c r="Q506" i="1"/>
  <c r="R506" i="1"/>
  <c r="S506" i="1"/>
  <c r="T506" i="1"/>
  <c r="U506" i="1"/>
  <c r="V506" i="1"/>
  <c r="W506" i="1"/>
  <c r="P507" i="1"/>
  <c r="Q507" i="1"/>
  <c r="R507" i="1"/>
  <c r="S507" i="1"/>
  <c r="T507" i="1"/>
  <c r="U507" i="1"/>
  <c r="V507" i="1"/>
  <c r="W507" i="1"/>
  <c r="P508" i="1"/>
  <c r="Q508" i="1"/>
  <c r="R508" i="1"/>
  <c r="S508" i="1"/>
  <c r="T508" i="1"/>
  <c r="U508" i="1"/>
  <c r="V508" i="1"/>
  <c r="W508" i="1"/>
  <c r="P509" i="1"/>
  <c r="Q509" i="1"/>
  <c r="R509" i="1"/>
  <c r="S509" i="1"/>
  <c r="T509" i="1"/>
  <c r="U509" i="1"/>
  <c r="V509" i="1"/>
  <c r="W509" i="1"/>
  <c r="P510" i="1"/>
  <c r="Q510" i="1"/>
  <c r="R510" i="1"/>
  <c r="S510" i="1"/>
  <c r="T510" i="1"/>
  <c r="U510" i="1"/>
  <c r="V510" i="1"/>
  <c r="W510" i="1"/>
  <c r="P511" i="1"/>
  <c r="Q511" i="1"/>
  <c r="R511" i="1"/>
  <c r="S511" i="1"/>
  <c r="T511" i="1"/>
  <c r="U511" i="1"/>
  <c r="V511" i="1"/>
  <c r="W511" i="1"/>
  <c r="P512" i="1"/>
  <c r="Q512" i="1"/>
  <c r="R512" i="1"/>
  <c r="S512" i="1"/>
  <c r="T512" i="1"/>
  <c r="U512" i="1"/>
  <c r="V512" i="1"/>
  <c r="W512" i="1"/>
  <c r="P513" i="1"/>
  <c r="Q513" i="1"/>
  <c r="R513" i="1"/>
  <c r="S513" i="1"/>
  <c r="T513" i="1"/>
  <c r="U513" i="1"/>
  <c r="V513" i="1"/>
  <c r="W513" i="1"/>
  <c r="P514" i="1"/>
  <c r="Q514" i="1"/>
  <c r="R514" i="1"/>
  <c r="S514" i="1"/>
  <c r="T514" i="1"/>
  <c r="U514" i="1"/>
  <c r="V514" i="1"/>
  <c r="W514" i="1"/>
  <c r="P515" i="1"/>
  <c r="Q515" i="1"/>
  <c r="R515" i="1"/>
  <c r="S515" i="1"/>
  <c r="T515" i="1"/>
  <c r="U515" i="1"/>
  <c r="V515" i="1"/>
  <c r="W515" i="1"/>
  <c r="P516" i="1"/>
  <c r="Q516" i="1"/>
  <c r="R516" i="1"/>
  <c r="S516" i="1"/>
  <c r="T516" i="1"/>
  <c r="U516" i="1"/>
  <c r="V516" i="1"/>
  <c r="W516" i="1"/>
  <c r="P517" i="1"/>
  <c r="Q517" i="1"/>
  <c r="R517" i="1"/>
  <c r="S517" i="1"/>
  <c r="T517" i="1"/>
  <c r="U517" i="1"/>
  <c r="V517" i="1"/>
  <c r="W517" i="1"/>
  <c r="P518" i="1"/>
  <c r="Q518" i="1"/>
  <c r="R518" i="1"/>
  <c r="S518" i="1"/>
  <c r="T518" i="1"/>
  <c r="U518" i="1"/>
  <c r="V518" i="1"/>
  <c r="W518" i="1"/>
  <c r="P519" i="1"/>
  <c r="Q519" i="1"/>
  <c r="R519" i="1"/>
  <c r="S519" i="1"/>
  <c r="T519" i="1"/>
  <c r="U519" i="1"/>
  <c r="V519" i="1"/>
  <c r="W519" i="1"/>
  <c r="P520" i="1"/>
  <c r="Q520" i="1"/>
  <c r="R520" i="1"/>
  <c r="S520" i="1"/>
  <c r="T520" i="1"/>
  <c r="U520" i="1"/>
  <c r="V520" i="1"/>
  <c r="W520" i="1"/>
  <c r="P521" i="1"/>
  <c r="Q521" i="1"/>
  <c r="R521" i="1"/>
  <c r="S521" i="1"/>
  <c r="T521" i="1"/>
  <c r="U521" i="1"/>
  <c r="V521" i="1"/>
  <c r="W521" i="1"/>
  <c r="P522" i="1"/>
  <c r="Q522" i="1"/>
  <c r="R522" i="1"/>
  <c r="S522" i="1"/>
  <c r="T522" i="1"/>
  <c r="U522" i="1"/>
  <c r="V522" i="1"/>
  <c r="W522" i="1"/>
  <c r="P523" i="1"/>
  <c r="Q523" i="1"/>
  <c r="R523" i="1"/>
  <c r="S523" i="1"/>
  <c r="T523" i="1"/>
  <c r="U523" i="1"/>
  <c r="V523" i="1"/>
  <c r="W523" i="1"/>
  <c r="P524" i="1"/>
  <c r="Q524" i="1"/>
  <c r="R524" i="1"/>
  <c r="S524" i="1"/>
  <c r="T524" i="1"/>
  <c r="U524" i="1"/>
  <c r="V524" i="1"/>
  <c r="W524" i="1"/>
  <c r="P525" i="1"/>
  <c r="Q525" i="1"/>
  <c r="R525" i="1"/>
  <c r="S525" i="1"/>
  <c r="T525" i="1"/>
  <c r="U525" i="1"/>
  <c r="V525" i="1"/>
  <c r="W525" i="1"/>
  <c r="P526" i="1"/>
  <c r="Q526" i="1"/>
  <c r="R526" i="1"/>
  <c r="S526" i="1"/>
  <c r="T526" i="1"/>
  <c r="U526" i="1"/>
  <c r="V526" i="1"/>
  <c r="W526" i="1"/>
  <c r="P527" i="1"/>
  <c r="Q527" i="1"/>
  <c r="R527" i="1"/>
  <c r="S527" i="1"/>
  <c r="T527" i="1"/>
  <c r="U527" i="1"/>
  <c r="V527" i="1"/>
  <c r="W527" i="1"/>
  <c r="P528" i="1"/>
  <c r="Q528" i="1"/>
  <c r="R528" i="1"/>
  <c r="S528" i="1"/>
  <c r="T528" i="1"/>
  <c r="U528" i="1"/>
  <c r="V528" i="1"/>
  <c r="W528" i="1"/>
  <c r="P529" i="1"/>
  <c r="Q529" i="1"/>
  <c r="R529" i="1"/>
  <c r="S529" i="1"/>
  <c r="T529" i="1"/>
  <c r="U529" i="1"/>
  <c r="V529" i="1"/>
  <c r="W529" i="1"/>
  <c r="P530" i="1"/>
  <c r="Q530" i="1"/>
  <c r="R530" i="1"/>
  <c r="S530" i="1"/>
  <c r="T530" i="1"/>
  <c r="U530" i="1"/>
  <c r="V530" i="1"/>
  <c r="W530" i="1"/>
  <c r="P531" i="1"/>
  <c r="Q531" i="1"/>
  <c r="R531" i="1"/>
  <c r="S531" i="1"/>
  <c r="T531" i="1"/>
  <c r="U531" i="1"/>
  <c r="V531" i="1"/>
  <c r="W531" i="1"/>
  <c r="P532" i="1"/>
  <c r="Q532" i="1"/>
  <c r="R532" i="1"/>
  <c r="S532" i="1"/>
  <c r="T532" i="1"/>
  <c r="U532" i="1"/>
  <c r="V532" i="1"/>
  <c r="W532" i="1"/>
  <c r="P533" i="1"/>
  <c r="Q533" i="1"/>
  <c r="R533" i="1"/>
  <c r="S533" i="1"/>
  <c r="T533" i="1"/>
  <c r="U533" i="1"/>
  <c r="V533" i="1"/>
  <c r="W533" i="1"/>
  <c r="P534" i="1"/>
  <c r="Q534" i="1"/>
  <c r="R534" i="1"/>
  <c r="S534" i="1"/>
  <c r="T534" i="1"/>
  <c r="U534" i="1"/>
  <c r="V534" i="1"/>
  <c r="W534" i="1"/>
  <c r="P535" i="1"/>
  <c r="Q535" i="1"/>
  <c r="R535" i="1"/>
  <c r="S535" i="1"/>
  <c r="T535" i="1"/>
  <c r="U535" i="1"/>
  <c r="V535" i="1"/>
  <c r="W535" i="1"/>
  <c r="P536" i="1"/>
  <c r="Q536" i="1"/>
  <c r="R536" i="1"/>
  <c r="S536" i="1"/>
  <c r="T536" i="1"/>
  <c r="U536" i="1"/>
  <c r="V536" i="1"/>
  <c r="W536" i="1"/>
  <c r="P537" i="1"/>
  <c r="Q537" i="1"/>
  <c r="R537" i="1"/>
  <c r="S537" i="1"/>
  <c r="T537" i="1"/>
  <c r="U537" i="1"/>
  <c r="V537" i="1"/>
  <c r="W537" i="1"/>
  <c r="P538" i="1"/>
  <c r="Q538" i="1"/>
  <c r="R538" i="1"/>
  <c r="S538" i="1"/>
  <c r="T538" i="1"/>
  <c r="U538" i="1"/>
  <c r="V538" i="1"/>
  <c r="W538" i="1"/>
  <c r="P539" i="1"/>
  <c r="Q539" i="1"/>
  <c r="R539" i="1"/>
  <c r="S539" i="1"/>
  <c r="T539" i="1"/>
  <c r="U539" i="1"/>
  <c r="V539" i="1"/>
  <c r="W539" i="1"/>
  <c r="P540" i="1"/>
  <c r="Q540" i="1"/>
  <c r="R540" i="1"/>
  <c r="S540" i="1"/>
  <c r="T540" i="1"/>
  <c r="U540" i="1"/>
  <c r="V540" i="1"/>
  <c r="W540" i="1"/>
  <c r="P541" i="1"/>
  <c r="Q541" i="1"/>
  <c r="R541" i="1"/>
  <c r="S541" i="1"/>
  <c r="T541" i="1"/>
  <c r="U541" i="1"/>
  <c r="V541" i="1"/>
  <c r="W541" i="1"/>
  <c r="P542" i="1"/>
  <c r="Q542" i="1"/>
  <c r="R542" i="1"/>
  <c r="S542" i="1"/>
  <c r="T542" i="1"/>
  <c r="U542" i="1"/>
  <c r="V542" i="1"/>
  <c r="W542" i="1"/>
  <c r="P543" i="1"/>
  <c r="Q543" i="1"/>
  <c r="R543" i="1"/>
  <c r="S543" i="1"/>
  <c r="T543" i="1"/>
  <c r="U543" i="1"/>
  <c r="V543" i="1"/>
  <c r="W543" i="1"/>
  <c r="P544" i="1"/>
  <c r="Q544" i="1"/>
  <c r="R544" i="1"/>
  <c r="S544" i="1"/>
  <c r="T544" i="1"/>
  <c r="U544" i="1"/>
  <c r="V544" i="1"/>
  <c r="W544" i="1"/>
  <c r="P545" i="1"/>
  <c r="Q545" i="1"/>
  <c r="R545" i="1"/>
  <c r="S545" i="1"/>
  <c r="T545" i="1"/>
  <c r="U545" i="1"/>
  <c r="V545" i="1"/>
  <c r="W545" i="1"/>
  <c r="P546" i="1"/>
  <c r="Q546" i="1"/>
  <c r="R546" i="1"/>
  <c r="S546" i="1"/>
  <c r="T546" i="1"/>
  <c r="U546" i="1"/>
  <c r="V546" i="1"/>
  <c r="W546" i="1"/>
  <c r="P547" i="1"/>
  <c r="Q547" i="1"/>
  <c r="R547" i="1"/>
  <c r="S547" i="1"/>
  <c r="T547" i="1"/>
  <c r="U547" i="1"/>
  <c r="V547" i="1"/>
  <c r="W547" i="1"/>
  <c r="P548" i="1"/>
  <c r="Q548" i="1"/>
  <c r="R548" i="1"/>
  <c r="S548" i="1"/>
  <c r="T548" i="1"/>
  <c r="U548" i="1"/>
  <c r="V548" i="1"/>
  <c r="W548" i="1"/>
  <c r="P549" i="1"/>
  <c r="Q549" i="1"/>
  <c r="R549" i="1"/>
  <c r="S549" i="1"/>
  <c r="T549" i="1"/>
  <c r="U549" i="1"/>
  <c r="V549" i="1"/>
  <c r="W549" i="1"/>
  <c r="P550" i="1"/>
  <c r="Q550" i="1"/>
  <c r="R550" i="1"/>
  <c r="S550" i="1"/>
  <c r="T550" i="1"/>
  <c r="U550" i="1"/>
  <c r="V550" i="1"/>
  <c r="W550" i="1"/>
  <c r="P551" i="1"/>
  <c r="Q551" i="1"/>
  <c r="R551" i="1"/>
  <c r="S551" i="1"/>
  <c r="T551" i="1"/>
  <c r="U551" i="1"/>
  <c r="V551" i="1"/>
  <c r="W551" i="1"/>
  <c r="P552" i="1"/>
  <c r="Q552" i="1"/>
  <c r="R552" i="1"/>
  <c r="S552" i="1"/>
  <c r="T552" i="1"/>
  <c r="U552" i="1"/>
  <c r="V552" i="1"/>
  <c r="W552" i="1"/>
  <c r="P553" i="1"/>
  <c r="Q553" i="1"/>
  <c r="R553" i="1"/>
  <c r="S553" i="1"/>
  <c r="T553" i="1"/>
  <c r="U553" i="1"/>
  <c r="V553" i="1"/>
  <c r="W553" i="1"/>
  <c r="P554" i="1"/>
  <c r="Q554" i="1"/>
  <c r="R554" i="1"/>
  <c r="S554" i="1"/>
  <c r="T554" i="1"/>
  <c r="U554" i="1"/>
  <c r="V554" i="1"/>
  <c r="W554" i="1"/>
  <c r="P555" i="1"/>
  <c r="Q555" i="1"/>
  <c r="R555" i="1"/>
  <c r="S555" i="1"/>
  <c r="T555" i="1"/>
  <c r="U555" i="1"/>
  <c r="V555" i="1"/>
  <c r="W555" i="1"/>
  <c r="P556" i="1"/>
  <c r="Q556" i="1"/>
  <c r="R556" i="1"/>
  <c r="S556" i="1"/>
  <c r="T556" i="1"/>
  <c r="U556" i="1"/>
  <c r="V556" i="1"/>
  <c r="W556" i="1"/>
  <c r="P557" i="1"/>
  <c r="Q557" i="1"/>
  <c r="R557" i="1"/>
  <c r="S557" i="1"/>
  <c r="T557" i="1"/>
  <c r="U557" i="1"/>
  <c r="V557" i="1"/>
  <c r="W557" i="1"/>
  <c r="P558" i="1"/>
  <c r="Q558" i="1"/>
  <c r="R558" i="1"/>
  <c r="S558" i="1"/>
  <c r="T558" i="1"/>
  <c r="U558" i="1"/>
  <c r="V558" i="1"/>
  <c r="W558" i="1"/>
  <c r="P559" i="1"/>
  <c r="Q559" i="1"/>
  <c r="R559" i="1"/>
  <c r="S559" i="1"/>
  <c r="T559" i="1"/>
  <c r="U559" i="1"/>
  <c r="V559" i="1"/>
  <c r="W559" i="1"/>
  <c r="P560" i="1"/>
  <c r="Q560" i="1"/>
  <c r="R560" i="1"/>
  <c r="S560" i="1"/>
  <c r="T560" i="1"/>
  <c r="U560" i="1"/>
  <c r="V560" i="1"/>
  <c r="W560" i="1"/>
  <c r="P561" i="1"/>
  <c r="Q561" i="1"/>
  <c r="R561" i="1"/>
  <c r="S561" i="1"/>
  <c r="T561" i="1"/>
  <c r="U561" i="1"/>
  <c r="V561" i="1"/>
  <c r="W561" i="1"/>
  <c r="P562" i="1"/>
  <c r="Q562" i="1"/>
  <c r="R562" i="1"/>
  <c r="S562" i="1"/>
  <c r="T562" i="1"/>
  <c r="U562" i="1"/>
  <c r="V562" i="1"/>
  <c r="W562" i="1"/>
  <c r="P563" i="1"/>
  <c r="Q563" i="1"/>
  <c r="R563" i="1"/>
  <c r="S563" i="1"/>
  <c r="T563" i="1"/>
  <c r="U563" i="1"/>
  <c r="V563" i="1"/>
  <c r="W563" i="1"/>
  <c r="P564" i="1"/>
  <c r="Q564" i="1"/>
  <c r="R564" i="1"/>
  <c r="S564" i="1"/>
  <c r="T564" i="1"/>
  <c r="U564" i="1"/>
  <c r="V564" i="1"/>
  <c r="W564" i="1"/>
  <c r="P565" i="1"/>
  <c r="Q565" i="1"/>
  <c r="R565" i="1"/>
  <c r="S565" i="1"/>
  <c r="T565" i="1"/>
  <c r="U565" i="1"/>
  <c r="V565" i="1"/>
  <c r="W565" i="1"/>
  <c r="P566" i="1"/>
  <c r="Q566" i="1"/>
  <c r="R566" i="1"/>
  <c r="S566" i="1"/>
  <c r="T566" i="1"/>
  <c r="U566" i="1"/>
  <c r="V566" i="1"/>
  <c r="W566" i="1"/>
  <c r="P567" i="1"/>
  <c r="Q567" i="1"/>
  <c r="R567" i="1"/>
  <c r="S567" i="1"/>
  <c r="T567" i="1"/>
  <c r="U567" i="1"/>
  <c r="V567" i="1"/>
  <c r="W567" i="1"/>
  <c r="P568" i="1"/>
  <c r="Q568" i="1"/>
  <c r="R568" i="1"/>
  <c r="S568" i="1"/>
  <c r="T568" i="1"/>
  <c r="U568" i="1"/>
  <c r="V568" i="1"/>
  <c r="W568" i="1"/>
  <c r="P569" i="1"/>
  <c r="Q569" i="1"/>
  <c r="R569" i="1"/>
  <c r="S569" i="1"/>
  <c r="T569" i="1"/>
  <c r="U569" i="1"/>
  <c r="V569" i="1"/>
  <c r="W569" i="1"/>
  <c r="P570" i="1"/>
  <c r="Q570" i="1"/>
  <c r="R570" i="1"/>
  <c r="S570" i="1"/>
  <c r="T570" i="1"/>
  <c r="U570" i="1"/>
  <c r="V570" i="1"/>
  <c r="W570" i="1"/>
  <c r="P571" i="1"/>
  <c r="Q571" i="1"/>
  <c r="R571" i="1"/>
  <c r="S571" i="1"/>
  <c r="T571" i="1"/>
  <c r="U571" i="1"/>
  <c r="V571" i="1"/>
  <c r="W571" i="1"/>
  <c r="P572" i="1"/>
  <c r="Q572" i="1"/>
  <c r="R572" i="1"/>
  <c r="S572" i="1"/>
  <c r="T572" i="1"/>
  <c r="U572" i="1"/>
  <c r="V572" i="1"/>
  <c r="W572" i="1"/>
  <c r="P573" i="1"/>
  <c r="Q573" i="1"/>
  <c r="R573" i="1"/>
  <c r="S573" i="1"/>
  <c r="T573" i="1"/>
  <c r="U573" i="1"/>
  <c r="V573" i="1"/>
  <c r="W573" i="1"/>
  <c r="P574" i="1"/>
  <c r="Q574" i="1"/>
  <c r="R574" i="1"/>
  <c r="S574" i="1"/>
  <c r="T574" i="1"/>
  <c r="U574" i="1"/>
  <c r="V574" i="1"/>
  <c r="W574" i="1"/>
  <c r="P575" i="1"/>
  <c r="Q575" i="1"/>
  <c r="R575" i="1"/>
  <c r="S575" i="1"/>
  <c r="T575" i="1"/>
  <c r="U575" i="1"/>
  <c r="V575" i="1"/>
  <c r="W575" i="1"/>
  <c r="P576" i="1"/>
  <c r="Q576" i="1"/>
  <c r="R576" i="1"/>
  <c r="S576" i="1"/>
  <c r="T576" i="1"/>
  <c r="U576" i="1"/>
  <c r="V576" i="1"/>
  <c r="W576" i="1"/>
  <c r="P577" i="1"/>
  <c r="Q577" i="1"/>
  <c r="R577" i="1"/>
  <c r="S577" i="1"/>
  <c r="T577" i="1"/>
  <c r="U577" i="1"/>
  <c r="V577" i="1"/>
  <c r="W577" i="1"/>
  <c r="P578" i="1"/>
  <c r="Q578" i="1"/>
  <c r="R578" i="1"/>
  <c r="S578" i="1"/>
  <c r="T578" i="1"/>
  <c r="U578" i="1"/>
  <c r="V578" i="1"/>
  <c r="W578" i="1"/>
  <c r="P579" i="1"/>
  <c r="Q579" i="1"/>
  <c r="R579" i="1"/>
  <c r="S579" i="1"/>
  <c r="T579" i="1"/>
  <c r="U579" i="1"/>
  <c r="V579" i="1"/>
  <c r="W579" i="1"/>
  <c r="P580" i="1"/>
  <c r="Q580" i="1"/>
  <c r="R580" i="1"/>
  <c r="S580" i="1"/>
  <c r="T580" i="1"/>
  <c r="U580" i="1"/>
  <c r="V580" i="1"/>
  <c r="W580" i="1"/>
  <c r="P581" i="1"/>
  <c r="Q581" i="1"/>
  <c r="R581" i="1"/>
  <c r="S581" i="1"/>
  <c r="T581" i="1"/>
  <c r="U581" i="1"/>
  <c r="V581" i="1"/>
  <c r="W581" i="1"/>
  <c r="P582" i="1"/>
  <c r="Q582" i="1"/>
  <c r="R582" i="1"/>
  <c r="S582" i="1"/>
  <c r="T582" i="1"/>
  <c r="U582" i="1"/>
  <c r="V582" i="1"/>
  <c r="W582" i="1"/>
  <c r="P583" i="1"/>
  <c r="Q583" i="1"/>
  <c r="R583" i="1"/>
  <c r="S583" i="1"/>
  <c r="T583" i="1"/>
  <c r="U583" i="1"/>
  <c r="V583" i="1"/>
  <c r="W583" i="1"/>
  <c r="P584" i="1"/>
  <c r="Q584" i="1"/>
  <c r="R584" i="1"/>
  <c r="S584" i="1"/>
  <c r="T584" i="1"/>
  <c r="U584" i="1"/>
  <c r="V584" i="1"/>
  <c r="W584" i="1"/>
  <c r="P585" i="1"/>
  <c r="Q585" i="1"/>
  <c r="R585" i="1"/>
  <c r="S585" i="1"/>
  <c r="T585" i="1"/>
  <c r="U585" i="1"/>
  <c r="V585" i="1"/>
  <c r="W585" i="1"/>
  <c r="P586" i="1"/>
  <c r="Q586" i="1"/>
  <c r="R586" i="1"/>
  <c r="S586" i="1"/>
  <c r="T586" i="1"/>
  <c r="U586" i="1"/>
  <c r="V586" i="1"/>
  <c r="W586" i="1"/>
  <c r="P587" i="1"/>
  <c r="Q587" i="1"/>
  <c r="R587" i="1"/>
  <c r="S587" i="1"/>
  <c r="T587" i="1"/>
  <c r="U587" i="1"/>
  <c r="V587" i="1"/>
  <c r="W587" i="1"/>
  <c r="P588" i="1"/>
  <c r="Q588" i="1"/>
  <c r="R588" i="1"/>
  <c r="S588" i="1"/>
  <c r="T588" i="1"/>
  <c r="U588" i="1"/>
  <c r="V588" i="1"/>
  <c r="W588" i="1"/>
  <c r="P589" i="1"/>
  <c r="Q589" i="1"/>
  <c r="R589" i="1"/>
  <c r="S589" i="1"/>
  <c r="T589" i="1"/>
  <c r="U589" i="1"/>
  <c r="V589" i="1"/>
  <c r="W589" i="1"/>
  <c r="P590" i="1"/>
  <c r="Q590" i="1"/>
  <c r="R590" i="1"/>
  <c r="S590" i="1"/>
  <c r="T590" i="1"/>
  <c r="U590" i="1"/>
  <c r="V590" i="1"/>
  <c r="W590" i="1"/>
  <c r="P591" i="1"/>
  <c r="Q591" i="1"/>
  <c r="R591" i="1"/>
  <c r="S591" i="1"/>
  <c r="T591" i="1"/>
  <c r="U591" i="1"/>
  <c r="V591" i="1"/>
  <c r="W591" i="1"/>
  <c r="P592" i="1"/>
  <c r="Q592" i="1"/>
  <c r="R592" i="1"/>
  <c r="S592" i="1"/>
  <c r="T592" i="1"/>
  <c r="U592" i="1"/>
  <c r="V592" i="1"/>
  <c r="W592" i="1"/>
  <c r="P594" i="1"/>
  <c r="Q594" i="1"/>
  <c r="R594" i="1"/>
  <c r="S594" i="1"/>
  <c r="T594" i="1"/>
  <c r="U594" i="1"/>
  <c r="V594" i="1"/>
  <c r="W594" i="1"/>
  <c r="P595" i="1"/>
  <c r="Q595" i="1"/>
  <c r="R595" i="1"/>
  <c r="S595" i="1"/>
  <c r="T595" i="1"/>
  <c r="U595" i="1"/>
  <c r="V595" i="1"/>
  <c r="W595" i="1"/>
  <c r="P596" i="1"/>
  <c r="Q596" i="1"/>
  <c r="R596" i="1"/>
  <c r="S596" i="1"/>
  <c r="T596" i="1"/>
  <c r="U596" i="1"/>
  <c r="V596" i="1"/>
  <c r="W596" i="1"/>
  <c r="P597" i="1"/>
  <c r="Q597" i="1"/>
  <c r="R597" i="1"/>
  <c r="S597" i="1"/>
  <c r="T597" i="1"/>
  <c r="U597" i="1"/>
  <c r="V597" i="1"/>
  <c r="W597" i="1"/>
  <c r="P598" i="1"/>
  <c r="Q598" i="1"/>
  <c r="R598" i="1"/>
  <c r="S598" i="1"/>
  <c r="T598" i="1"/>
  <c r="U598" i="1"/>
  <c r="V598" i="1"/>
  <c r="W598" i="1"/>
  <c r="P599" i="1"/>
  <c r="Q599" i="1"/>
  <c r="R599" i="1"/>
  <c r="S599" i="1"/>
  <c r="T599" i="1"/>
  <c r="U599" i="1"/>
  <c r="V599" i="1"/>
  <c r="W599" i="1"/>
  <c r="P600" i="1"/>
  <c r="Q600" i="1"/>
  <c r="R600" i="1"/>
  <c r="S600" i="1"/>
  <c r="T600" i="1"/>
  <c r="U600" i="1"/>
  <c r="V600" i="1"/>
  <c r="W600" i="1"/>
  <c r="P601" i="1"/>
  <c r="Q601" i="1"/>
  <c r="R601" i="1"/>
  <c r="S601" i="1"/>
  <c r="T601" i="1"/>
  <c r="U601" i="1"/>
  <c r="V601" i="1"/>
  <c r="W601" i="1"/>
  <c r="P602" i="1"/>
  <c r="Q602" i="1"/>
  <c r="R602" i="1"/>
  <c r="S602" i="1"/>
  <c r="T602" i="1"/>
  <c r="U602" i="1"/>
  <c r="V602" i="1"/>
  <c r="W602" i="1"/>
  <c r="P603" i="1"/>
  <c r="Q603" i="1"/>
  <c r="R603" i="1"/>
  <c r="S603" i="1"/>
  <c r="T603" i="1"/>
  <c r="U603" i="1"/>
  <c r="V603" i="1"/>
  <c r="W603" i="1"/>
  <c r="P604" i="1"/>
  <c r="Q604" i="1"/>
  <c r="R604" i="1"/>
  <c r="S604" i="1"/>
  <c r="T604" i="1"/>
  <c r="U604" i="1"/>
  <c r="V604" i="1"/>
  <c r="W604" i="1"/>
  <c r="P605" i="1"/>
  <c r="Q605" i="1"/>
  <c r="R605" i="1"/>
  <c r="S605" i="1"/>
  <c r="T605" i="1"/>
  <c r="U605" i="1"/>
  <c r="V605" i="1"/>
  <c r="W605" i="1"/>
  <c r="P606" i="1"/>
  <c r="Q606" i="1"/>
  <c r="R606" i="1"/>
  <c r="S606" i="1"/>
  <c r="T606" i="1"/>
  <c r="U606" i="1"/>
  <c r="V606" i="1"/>
  <c r="W606" i="1"/>
  <c r="P607" i="1"/>
  <c r="Q607" i="1"/>
  <c r="R607" i="1"/>
  <c r="S607" i="1"/>
  <c r="T607" i="1"/>
  <c r="U607" i="1"/>
  <c r="V607" i="1"/>
  <c r="W607" i="1"/>
  <c r="P608" i="1"/>
  <c r="Q608" i="1"/>
  <c r="R608" i="1"/>
  <c r="S608" i="1"/>
  <c r="T608" i="1"/>
  <c r="U608" i="1"/>
  <c r="V608" i="1"/>
  <c r="W608" i="1"/>
  <c r="P609" i="1"/>
  <c r="Q609" i="1"/>
  <c r="R609" i="1"/>
  <c r="S609" i="1"/>
  <c r="T609" i="1"/>
  <c r="U609" i="1"/>
  <c r="V609" i="1"/>
  <c r="W609" i="1"/>
  <c r="P610" i="1"/>
  <c r="Q610" i="1"/>
  <c r="R610" i="1"/>
  <c r="S610" i="1"/>
  <c r="T610" i="1"/>
  <c r="U610" i="1"/>
  <c r="V610" i="1"/>
  <c r="W610" i="1"/>
  <c r="P611" i="1"/>
  <c r="Q611" i="1"/>
  <c r="R611" i="1"/>
  <c r="S611" i="1"/>
  <c r="T611" i="1"/>
  <c r="U611" i="1"/>
  <c r="V611" i="1"/>
  <c r="W611" i="1"/>
  <c r="P612" i="1"/>
  <c r="Q612" i="1"/>
  <c r="R612" i="1"/>
  <c r="S612" i="1"/>
  <c r="T612" i="1"/>
  <c r="U612" i="1"/>
  <c r="V612" i="1"/>
  <c r="W612" i="1"/>
  <c r="P613" i="1"/>
  <c r="Q613" i="1"/>
  <c r="R613" i="1"/>
  <c r="S613" i="1"/>
  <c r="T613" i="1"/>
  <c r="U613" i="1"/>
  <c r="V613" i="1"/>
  <c r="W613" i="1"/>
  <c r="P614" i="1"/>
  <c r="Q614" i="1"/>
  <c r="R614" i="1"/>
  <c r="S614" i="1"/>
  <c r="T614" i="1"/>
  <c r="U614" i="1"/>
  <c r="V614" i="1"/>
  <c r="W614" i="1"/>
  <c r="P615" i="1"/>
  <c r="Q615" i="1"/>
  <c r="R615" i="1"/>
  <c r="S615" i="1"/>
  <c r="T615" i="1"/>
  <c r="U615" i="1"/>
  <c r="V615" i="1"/>
  <c r="W615" i="1"/>
  <c r="P616" i="1"/>
  <c r="Q616" i="1"/>
  <c r="R616" i="1"/>
  <c r="S616" i="1"/>
  <c r="T616" i="1"/>
  <c r="U616" i="1"/>
  <c r="V616" i="1"/>
  <c r="W616" i="1"/>
  <c r="P617" i="1"/>
  <c r="Q617" i="1"/>
  <c r="R617" i="1"/>
  <c r="S617" i="1"/>
  <c r="T617" i="1"/>
  <c r="U617" i="1"/>
  <c r="V617" i="1"/>
  <c r="W617" i="1"/>
  <c r="P618" i="1"/>
  <c r="Q618" i="1"/>
  <c r="R618" i="1"/>
  <c r="S618" i="1"/>
  <c r="T618" i="1"/>
  <c r="U618" i="1"/>
  <c r="V618" i="1"/>
  <c r="W618" i="1"/>
  <c r="P619" i="1"/>
  <c r="Q619" i="1"/>
  <c r="R619" i="1"/>
  <c r="S619" i="1"/>
  <c r="T619" i="1"/>
  <c r="U619" i="1"/>
  <c r="V619" i="1"/>
  <c r="W619" i="1"/>
  <c r="P620" i="1"/>
  <c r="Q620" i="1"/>
  <c r="R620" i="1"/>
  <c r="S620" i="1"/>
  <c r="T620" i="1"/>
  <c r="U620" i="1"/>
  <c r="V620" i="1"/>
  <c r="W620" i="1"/>
  <c r="P621" i="1"/>
  <c r="Q621" i="1"/>
  <c r="R621" i="1"/>
  <c r="S621" i="1"/>
  <c r="T621" i="1"/>
  <c r="U621" i="1"/>
  <c r="V621" i="1"/>
  <c r="W621" i="1"/>
  <c r="P622" i="1"/>
  <c r="Q622" i="1"/>
  <c r="R622" i="1"/>
  <c r="S622" i="1"/>
  <c r="T622" i="1"/>
  <c r="U622" i="1"/>
  <c r="V622" i="1"/>
  <c r="W622" i="1"/>
  <c r="P623" i="1"/>
  <c r="Q623" i="1"/>
  <c r="R623" i="1"/>
  <c r="S623" i="1"/>
  <c r="T623" i="1"/>
  <c r="U623" i="1"/>
  <c r="V623" i="1"/>
  <c r="W623" i="1"/>
  <c r="P624" i="1"/>
  <c r="Q624" i="1"/>
  <c r="R624" i="1"/>
  <c r="S624" i="1"/>
  <c r="T624" i="1"/>
  <c r="U624" i="1"/>
  <c r="V624" i="1"/>
  <c r="W624" i="1"/>
  <c r="P625" i="1"/>
  <c r="Q625" i="1"/>
  <c r="R625" i="1"/>
  <c r="S625" i="1"/>
  <c r="T625" i="1"/>
  <c r="U625" i="1"/>
  <c r="V625" i="1"/>
  <c r="W625" i="1"/>
  <c r="P626" i="1"/>
  <c r="Q626" i="1"/>
  <c r="R626" i="1"/>
  <c r="S626" i="1"/>
  <c r="T626" i="1"/>
  <c r="U626" i="1"/>
  <c r="V626" i="1"/>
  <c r="W626" i="1"/>
  <c r="P627" i="1"/>
  <c r="Q627" i="1"/>
  <c r="R627" i="1"/>
  <c r="S627" i="1"/>
  <c r="T627" i="1"/>
  <c r="U627" i="1"/>
  <c r="V627" i="1"/>
  <c r="W627" i="1"/>
  <c r="P628" i="1"/>
  <c r="Q628" i="1"/>
  <c r="R628" i="1"/>
  <c r="S628" i="1"/>
  <c r="T628" i="1"/>
  <c r="U628" i="1"/>
  <c r="V628" i="1"/>
  <c r="W628" i="1"/>
  <c r="P629" i="1"/>
  <c r="Q629" i="1"/>
  <c r="R629" i="1"/>
  <c r="S629" i="1"/>
  <c r="T629" i="1"/>
  <c r="U629" i="1"/>
  <c r="V629" i="1"/>
  <c r="W629" i="1"/>
  <c r="P630" i="1"/>
  <c r="Q630" i="1"/>
  <c r="R630" i="1"/>
  <c r="S630" i="1"/>
  <c r="T630" i="1"/>
  <c r="U630" i="1"/>
  <c r="V630" i="1"/>
  <c r="W630" i="1"/>
  <c r="P631" i="1"/>
  <c r="Q631" i="1"/>
  <c r="R631" i="1"/>
  <c r="S631" i="1"/>
  <c r="T631" i="1"/>
  <c r="U631" i="1"/>
  <c r="V631" i="1"/>
  <c r="W631" i="1"/>
  <c r="P632" i="1"/>
  <c r="Q632" i="1"/>
  <c r="R632" i="1"/>
  <c r="S632" i="1"/>
  <c r="T632" i="1"/>
  <c r="U632" i="1"/>
  <c r="V632" i="1"/>
  <c r="W632" i="1"/>
  <c r="P633" i="1"/>
  <c r="Q633" i="1"/>
  <c r="R633" i="1"/>
  <c r="S633" i="1"/>
  <c r="T633" i="1"/>
  <c r="U633" i="1"/>
  <c r="V633" i="1"/>
  <c r="W633" i="1"/>
  <c r="P634" i="1"/>
  <c r="Q634" i="1"/>
  <c r="R634" i="1"/>
  <c r="S634" i="1"/>
  <c r="T634" i="1"/>
  <c r="U634" i="1"/>
  <c r="V634" i="1"/>
  <c r="W634" i="1"/>
  <c r="P635" i="1"/>
  <c r="Q635" i="1"/>
  <c r="R635" i="1"/>
  <c r="S635" i="1"/>
  <c r="T635" i="1"/>
  <c r="U635" i="1"/>
  <c r="V635" i="1"/>
  <c r="W635" i="1"/>
  <c r="P636" i="1"/>
  <c r="Q636" i="1"/>
  <c r="R636" i="1"/>
  <c r="S636" i="1"/>
  <c r="T636" i="1"/>
  <c r="U636" i="1"/>
  <c r="V636" i="1"/>
  <c r="W636" i="1"/>
  <c r="P637" i="1"/>
  <c r="Q637" i="1"/>
  <c r="R637" i="1"/>
  <c r="S637" i="1"/>
  <c r="T637" i="1"/>
  <c r="U637" i="1"/>
  <c r="V637" i="1"/>
  <c r="W637" i="1"/>
  <c r="P638" i="1"/>
  <c r="Q638" i="1"/>
  <c r="R638" i="1"/>
  <c r="S638" i="1"/>
  <c r="T638" i="1"/>
  <c r="U638" i="1"/>
  <c r="V638" i="1"/>
  <c r="W638" i="1"/>
  <c r="P639" i="1"/>
  <c r="Q639" i="1"/>
  <c r="R639" i="1"/>
  <c r="S639" i="1"/>
  <c r="T639" i="1"/>
  <c r="U639" i="1"/>
  <c r="V639" i="1"/>
  <c r="W639" i="1"/>
  <c r="P640" i="1"/>
  <c r="Q640" i="1"/>
  <c r="R640" i="1"/>
  <c r="S640" i="1"/>
  <c r="T640" i="1"/>
  <c r="U640" i="1"/>
  <c r="V640" i="1"/>
  <c r="W640" i="1"/>
  <c r="P641" i="1"/>
  <c r="Q641" i="1"/>
  <c r="R641" i="1"/>
  <c r="S641" i="1"/>
  <c r="T641" i="1"/>
  <c r="U641" i="1"/>
  <c r="V641" i="1"/>
  <c r="W641" i="1"/>
  <c r="P642" i="1"/>
  <c r="Q642" i="1"/>
  <c r="R642" i="1"/>
  <c r="S642" i="1"/>
  <c r="T642" i="1"/>
  <c r="U642" i="1"/>
  <c r="V642" i="1"/>
  <c r="W642" i="1"/>
  <c r="P643" i="1"/>
  <c r="Q643" i="1"/>
  <c r="R643" i="1"/>
  <c r="S643" i="1"/>
  <c r="T643" i="1"/>
  <c r="U643" i="1"/>
  <c r="V643" i="1"/>
  <c r="W643" i="1"/>
  <c r="P644" i="1"/>
  <c r="Q644" i="1"/>
  <c r="R644" i="1"/>
  <c r="S644" i="1"/>
  <c r="T644" i="1"/>
  <c r="U644" i="1"/>
  <c r="V644" i="1"/>
  <c r="W644" i="1"/>
  <c r="P645" i="1"/>
  <c r="Q645" i="1"/>
  <c r="R645" i="1"/>
  <c r="S645" i="1"/>
  <c r="T645" i="1"/>
  <c r="U645" i="1"/>
  <c r="V645" i="1"/>
  <c r="W645" i="1"/>
  <c r="P646" i="1"/>
  <c r="Q646" i="1"/>
  <c r="R646" i="1"/>
  <c r="S646" i="1"/>
  <c r="T646" i="1"/>
  <c r="U646" i="1"/>
  <c r="V646" i="1"/>
  <c r="W646" i="1"/>
  <c r="P647" i="1"/>
  <c r="Q647" i="1"/>
  <c r="R647" i="1"/>
  <c r="S647" i="1"/>
  <c r="T647" i="1"/>
  <c r="U647" i="1"/>
  <c r="V647" i="1"/>
  <c r="W647" i="1"/>
  <c r="P648" i="1"/>
  <c r="Q648" i="1"/>
  <c r="R648" i="1"/>
  <c r="S648" i="1"/>
  <c r="T648" i="1"/>
  <c r="U648" i="1"/>
  <c r="V648" i="1"/>
  <c r="W648" i="1"/>
  <c r="P649" i="1"/>
  <c r="Q649" i="1"/>
  <c r="R649" i="1"/>
  <c r="S649" i="1"/>
  <c r="T649" i="1"/>
  <c r="U649" i="1"/>
  <c r="V649" i="1"/>
  <c r="W649" i="1"/>
  <c r="P650" i="1"/>
  <c r="Q650" i="1"/>
  <c r="R650" i="1"/>
  <c r="S650" i="1"/>
  <c r="T650" i="1"/>
  <c r="U650" i="1"/>
  <c r="V650" i="1"/>
  <c r="W650" i="1"/>
  <c r="P651" i="1"/>
  <c r="Q651" i="1"/>
  <c r="R651" i="1"/>
  <c r="S651" i="1"/>
  <c r="T651" i="1"/>
  <c r="U651" i="1"/>
  <c r="V651" i="1"/>
  <c r="W651" i="1"/>
  <c r="P652" i="1"/>
  <c r="Q652" i="1"/>
  <c r="R652" i="1"/>
  <c r="S652" i="1"/>
  <c r="T652" i="1"/>
  <c r="U652" i="1"/>
  <c r="V652" i="1"/>
  <c r="W652" i="1"/>
  <c r="P653" i="1"/>
  <c r="Q653" i="1"/>
  <c r="R653" i="1"/>
  <c r="S653" i="1"/>
  <c r="T653" i="1"/>
  <c r="U653" i="1"/>
  <c r="V653" i="1"/>
  <c r="W653" i="1"/>
  <c r="P654" i="1"/>
  <c r="Q654" i="1"/>
  <c r="R654" i="1"/>
  <c r="S654" i="1"/>
  <c r="T654" i="1"/>
  <c r="U654" i="1"/>
  <c r="V654" i="1"/>
  <c r="W654" i="1"/>
  <c r="P655" i="1"/>
  <c r="Q655" i="1"/>
  <c r="R655" i="1"/>
  <c r="S655" i="1"/>
  <c r="T655" i="1"/>
  <c r="U655" i="1"/>
  <c r="V655" i="1"/>
  <c r="W655" i="1"/>
  <c r="P656" i="1"/>
  <c r="Q656" i="1"/>
  <c r="R656" i="1"/>
  <c r="S656" i="1"/>
  <c r="T656" i="1"/>
  <c r="U656" i="1"/>
  <c r="V656" i="1"/>
  <c r="W656" i="1"/>
  <c r="P657" i="1"/>
  <c r="Q657" i="1"/>
  <c r="R657" i="1"/>
  <c r="S657" i="1"/>
  <c r="T657" i="1"/>
  <c r="U657" i="1"/>
  <c r="V657" i="1"/>
  <c r="W657" i="1"/>
  <c r="P658" i="1"/>
  <c r="Q658" i="1"/>
  <c r="R658" i="1"/>
  <c r="S658" i="1"/>
  <c r="T658" i="1"/>
  <c r="U658" i="1"/>
  <c r="V658" i="1"/>
  <c r="W658" i="1"/>
  <c r="P659" i="1"/>
  <c r="Q659" i="1"/>
  <c r="R659" i="1"/>
  <c r="S659" i="1"/>
  <c r="T659" i="1"/>
  <c r="U659" i="1"/>
  <c r="V659" i="1"/>
  <c r="W659" i="1"/>
  <c r="P660" i="1"/>
  <c r="Q660" i="1"/>
  <c r="R660" i="1"/>
  <c r="S660" i="1"/>
  <c r="T660" i="1"/>
  <c r="U660" i="1"/>
  <c r="V660" i="1"/>
  <c r="W660" i="1"/>
  <c r="P661" i="1"/>
  <c r="Q661" i="1"/>
  <c r="R661" i="1"/>
  <c r="S661" i="1"/>
  <c r="T661" i="1"/>
  <c r="U661" i="1"/>
  <c r="V661" i="1"/>
  <c r="W661" i="1"/>
  <c r="P662" i="1"/>
  <c r="Q662" i="1"/>
  <c r="R662" i="1"/>
  <c r="S662" i="1"/>
  <c r="T662" i="1"/>
  <c r="U662" i="1"/>
  <c r="V662" i="1"/>
  <c r="W662" i="1"/>
  <c r="P663" i="1"/>
  <c r="Q663" i="1"/>
  <c r="R663" i="1"/>
  <c r="S663" i="1"/>
  <c r="T663" i="1"/>
  <c r="U663" i="1"/>
  <c r="V663" i="1"/>
  <c r="W663" i="1"/>
  <c r="P664" i="1"/>
  <c r="Q664" i="1"/>
  <c r="R664" i="1"/>
  <c r="S664" i="1"/>
  <c r="T664" i="1"/>
  <c r="U664" i="1"/>
  <c r="V664" i="1"/>
  <c r="W664" i="1"/>
  <c r="P665" i="1"/>
  <c r="Q665" i="1"/>
  <c r="R665" i="1"/>
  <c r="S665" i="1"/>
  <c r="T665" i="1"/>
  <c r="U665" i="1"/>
  <c r="V665" i="1"/>
  <c r="W665" i="1"/>
  <c r="P666" i="1"/>
  <c r="Q666" i="1"/>
  <c r="R666" i="1"/>
  <c r="S666" i="1"/>
  <c r="T666" i="1"/>
  <c r="U666" i="1"/>
  <c r="V666" i="1"/>
  <c r="W666" i="1"/>
  <c r="P667" i="1"/>
  <c r="Q667" i="1"/>
  <c r="R667" i="1"/>
  <c r="S667" i="1"/>
  <c r="T667" i="1"/>
  <c r="U667" i="1"/>
  <c r="V667" i="1"/>
  <c r="W667" i="1"/>
  <c r="P668" i="1"/>
  <c r="Q668" i="1"/>
  <c r="R668" i="1"/>
  <c r="S668" i="1"/>
  <c r="T668" i="1"/>
  <c r="U668" i="1"/>
  <c r="V668" i="1"/>
  <c r="W668" i="1"/>
  <c r="P669" i="1"/>
  <c r="Q669" i="1"/>
  <c r="R669" i="1"/>
  <c r="S669" i="1"/>
  <c r="T669" i="1"/>
  <c r="U669" i="1"/>
  <c r="V669" i="1"/>
  <c r="W669" i="1"/>
  <c r="P670" i="1"/>
  <c r="Q670" i="1"/>
  <c r="R670" i="1"/>
  <c r="S670" i="1"/>
  <c r="T670" i="1"/>
  <c r="U670" i="1"/>
  <c r="V670" i="1"/>
  <c r="W670" i="1"/>
  <c r="P671" i="1"/>
  <c r="Q671" i="1"/>
  <c r="R671" i="1"/>
  <c r="S671" i="1"/>
  <c r="T671" i="1"/>
  <c r="U671" i="1"/>
  <c r="V671" i="1"/>
  <c r="W671" i="1"/>
  <c r="P672" i="1"/>
  <c r="Q672" i="1"/>
  <c r="R672" i="1"/>
  <c r="S672" i="1"/>
  <c r="T672" i="1"/>
  <c r="U672" i="1"/>
  <c r="V672" i="1"/>
  <c r="W672" i="1"/>
  <c r="P673" i="1"/>
  <c r="Q673" i="1"/>
  <c r="R673" i="1"/>
  <c r="S673" i="1"/>
  <c r="T673" i="1"/>
  <c r="U673" i="1"/>
  <c r="V673" i="1"/>
  <c r="W673" i="1"/>
  <c r="P674" i="1"/>
  <c r="Q674" i="1"/>
  <c r="R674" i="1"/>
  <c r="S674" i="1"/>
  <c r="T674" i="1"/>
  <c r="U674" i="1"/>
  <c r="V674" i="1"/>
  <c r="W674" i="1"/>
  <c r="P675" i="1"/>
  <c r="Q675" i="1"/>
  <c r="R675" i="1"/>
  <c r="S675" i="1"/>
  <c r="T675" i="1"/>
  <c r="U675" i="1"/>
  <c r="V675" i="1"/>
  <c r="W675" i="1"/>
  <c r="P676" i="1"/>
  <c r="Q676" i="1"/>
  <c r="R676" i="1"/>
  <c r="S676" i="1"/>
  <c r="T676" i="1"/>
  <c r="U676" i="1"/>
  <c r="V676" i="1"/>
  <c r="W676" i="1"/>
  <c r="P677" i="1"/>
  <c r="Q677" i="1"/>
  <c r="R677" i="1"/>
  <c r="S677" i="1"/>
  <c r="T677" i="1"/>
  <c r="U677" i="1"/>
  <c r="V677" i="1"/>
  <c r="W677" i="1"/>
  <c r="P678" i="1"/>
  <c r="Q678" i="1"/>
  <c r="R678" i="1"/>
  <c r="S678" i="1"/>
  <c r="T678" i="1"/>
  <c r="U678" i="1"/>
  <c r="V678" i="1"/>
  <c r="W678" i="1"/>
  <c r="P679" i="1"/>
  <c r="Q679" i="1"/>
  <c r="R679" i="1"/>
  <c r="S679" i="1"/>
  <c r="T679" i="1"/>
  <c r="U679" i="1"/>
  <c r="V679" i="1"/>
  <c r="W679" i="1"/>
  <c r="P680" i="1"/>
  <c r="Q680" i="1"/>
  <c r="R680" i="1"/>
  <c r="S680" i="1"/>
  <c r="T680" i="1"/>
  <c r="U680" i="1"/>
  <c r="V680" i="1"/>
  <c r="W680" i="1"/>
  <c r="P681" i="1"/>
  <c r="Q681" i="1"/>
  <c r="R681" i="1"/>
  <c r="S681" i="1"/>
  <c r="T681" i="1"/>
  <c r="U681" i="1"/>
  <c r="V681" i="1"/>
  <c r="W681" i="1"/>
  <c r="P682" i="1"/>
  <c r="Q682" i="1"/>
  <c r="R682" i="1"/>
  <c r="S682" i="1"/>
  <c r="T682" i="1"/>
  <c r="U682" i="1"/>
  <c r="V682" i="1"/>
  <c r="W682" i="1"/>
  <c r="P683" i="1"/>
  <c r="Q683" i="1"/>
  <c r="R683" i="1"/>
  <c r="S683" i="1"/>
  <c r="T683" i="1"/>
  <c r="U683" i="1"/>
  <c r="V683" i="1"/>
  <c r="W683" i="1"/>
  <c r="P684" i="1"/>
  <c r="Q684" i="1"/>
  <c r="R684" i="1"/>
  <c r="S684" i="1"/>
  <c r="T684" i="1"/>
  <c r="U684" i="1"/>
  <c r="V684" i="1"/>
  <c r="W684" i="1"/>
  <c r="P685" i="1"/>
  <c r="Q685" i="1"/>
  <c r="R685" i="1"/>
  <c r="S685" i="1"/>
  <c r="T685" i="1"/>
  <c r="U685" i="1"/>
  <c r="V685" i="1"/>
  <c r="W685" i="1"/>
  <c r="P686" i="1"/>
  <c r="Q686" i="1"/>
  <c r="R686" i="1"/>
  <c r="S686" i="1"/>
  <c r="T686" i="1"/>
  <c r="U686" i="1"/>
  <c r="V686" i="1"/>
  <c r="W686" i="1"/>
  <c r="N682" i="1"/>
  <c r="N675" i="1"/>
  <c r="N668" i="1"/>
  <c r="N659" i="1"/>
  <c r="N646" i="1"/>
  <c r="N640" i="1"/>
  <c r="N634" i="1"/>
  <c r="N628" i="1"/>
  <c r="N616" i="1"/>
  <c r="N600" i="1"/>
  <c r="N592" i="1"/>
  <c r="N584" i="1"/>
  <c r="N578" i="1"/>
  <c r="N574" i="1"/>
  <c r="N566" i="1"/>
  <c r="N550" i="1"/>
  <c r="N544" i="1"/>
  <c r="N538" i="1"/>
  <c r="N533" i="1"/>
  <c r="N526" i="1"/>
  <c r="N521" i="1"/>
  <c r="N513" i="1"/>
  <c r="N507" i="1"/>
  <c r="N503" i="1"/>
  <c r="N498" i="1"/>
  <c r="N494" i="1"/>
  <c r="N490" i="1"/>
  <c r="N486" i="1"/>
  <c r="N482" i="1"/>
  <c r="N478" i="1"/>
  <c r="N473" i="1"/>
  <c r="N469" i="1"/>
  <c r="N463" i="1"/>
  <c r="N459" i="1"/>
  <c r="N455" i="1"/>
  <c r="N451" i="1"/>
  <c r="N447" i="1"/>
  <c r="N443" i="1"/>
  <c r="N439" i="1"/>
  <c r="N435" i="1"/>
  <c r="N431" i="1"/>
  <c r="N427" i="1"/>
  <c r="N419" i="1"/>
  <c r="N415" i="1"/>
  <c r="N411" i="1"/>
  <c r="N402" i="1"/>
  <c r="N397" i="1"/>
  <c r="N392" i="1"/>
  <c r="N383" i="1"/>
  <c r="N372" i="1"/>
  <c r="N362" i="1"/>
  <c r="N352" i="1"/>
  <c r="N344" i="1"/>
  <c r="N338" i="1"/>
  <c r="N332" i="1"/>
  <c r="N323" i="1"/>
  <c r="N316" i="1"/>
  <c r="N295" i="1"/>
  <c r="N276" i="1"/>
  <c r="N271" i="1"/>
  <c r="N267" i="1"/>
  <c r="N254" i="1"/>
  <c r="N258" i="1"/>
  <c r="N248" i="1"/>
  <c r="N242" i="1"/>
  <c r="N236" i="1"/>
  <c r="N228" i="1"/>
  <c r="N221" i="1"/>
  <c r="N216" i="1"/>
  <c r="N205" i="1"/>
  <c r="N190" i="1"/>
  <c r="N198" i="1"/>
  <c r="N180" i="1"/>
  <c r="N165" i="1"/>
  <c r="N154" i="1"/>
  <c r="N141" i="1"/>
  <c r="N132" i="1"/>
  <c r="N126" i="1"/>
  <c r="N108" i="1"/>
  <c r="N92" i="1"/>
  <c r="N80" i="1"/>
  <c r="N62" i="1"/>
  <c r="N50" i="1"/>
  <c r="N42" i="1"/>
  <c r="N29" i="1"/>
  <c r="P8" i="1"/>
  <c r="C27" i="26" l="1"/>
  <c r="C26" i="26"/>
  <c r="C29" i="26"/>
  <c r="C30" i="26"/>
  <c r="C32" i="26" s="1"/>
  <c r="D26" i="26"/>
  <c r="D27" i="26" s="1"/>
  <c r="D29" i="26"/>
  <c r="D30" i="26"/>
  <c r="B26" i="26"/>
  <c r="B27" i="26"/>
  <c r="B29" i="26"/>
  <c r="B30" i="26"/>
  <c r="AE33" i="1"/>
  <c r="AG593" i="1"/>
  <c r="AG66" i="1"/>
  <c r="G35" i="27"/>
  <c r="G36" i="27" s="1"/>
  <c r="G37" i="27" s="1"/>
  <c r="F35" i="28"/>
  <c r="F36" i="28" s="1"/>
  <c r="F37" i="28" s="1"/>
  <c r="AF593" i="1"/>
  <c r="G35" i="28"/>
  <c r="G36" i="28" s="1"/>
  <c r="G37" i="28" s="1"/>
  <c r="F35" i="27"/>
  <c r="F36" i="27" s="1"/>
  <c r="F37" i="27" s="1"/>
  <c r="G35" i="29"/>
  <c r="G36" i="29" s="1"/>
  <c r="G37" i="29" s="1"/>
  <c r="F35" i="29"/>
  <c r="F36" i="29" s="1"/>
  <c r="F37" i="29" s="1"/>
  <c r="AG67" i="1"/>
  <c r="AF66" i="1"/>
  <c r="AF614" i="1"/>
  <c r="AF664" i="1"/>
  <c r="AF91" i="1"/>
  <c r="AF270" i="1"/>
  <c r="AF105" i="1"/>
  <c r="AE119" i="1"/>
  <c r="AG58" i="1"/>
  <c r="AG305" i="1"/>
  <c r="AG650" i="1"/>
  <c r="AF186" i="1"/>
  <c r="AE590" i="1"/>
  <c r="AG222" i="1"/>
  <c r="AF324" i="1"/>
  <c r="AG536" i="1"/>
  <c r="AF531" i="1"/>
  <c r="AG37" i="1"/>
  <c r="AF280" i="1"/>
  <c r="AF106" i="1"/>
  <c r="AF87" i="1"/>
  <c r="AE241" i="1"/>
  <c r="AG326" i="1"/>
  <c r="AE531" i="1"/>
  <c r="AF351" i="1"/>
  <c r="AG95" i="1"/>
  <c r="AE604" i="1"/>
  <c r="AF599" i="1"/>
  <c r="AF451" i="1"/>
  <c r="AF340" i="1"/>
  <c r="AG140" i="1"/>
  <c r="AF95" i="1"/>
  <c r="AE340" i="1"/>
  <c r="AG260" i="1"/>
  <c r="AF234" i="1"/>
  <c r="AF140" i="1"/>
  <c r="AE623" i="1"/>
  <c r="AF559" i="1"/>
  <c r="AF459" i="1"/>
  <c r="AF286" i="1"/>
  <c r="AG153" i="1"/>
  <c r="AG148" i="1"/>
  <c r="AF83" i="1"/>
  <c r="AF377" i="1"/>
  <c r="AE372" i="1"/>
  <c r="AF326" i="1"/>
  <c r="AG490" i="1"/>
  <c r="AG387" i="1"/>
  <c r="AG350" i="1"/>
  <c r="AE306" i="1"/>
  <c r="AG42" i="1"/>
  <c r="AG371" i="1"/>
  <c r="AE344" i="1"/>
  <c r="AE320" i="1"/>
  <c r="AG310" i="1"/>
  <c r="AF666" i="1"/>
  <c r="AG452" i="1"/>
  <c r="AF442" i="1"/>
  <c r="AG334" i="1"/>
  <c r="AF206" i="1"/>
  <c r="AF129" i="1"/>
  <c r="AG14" i="1"/>
  <c r="AE314" i="1"/>
  <c r="AF294" i="1"/>
  <c r="AF45" i="1"/>
  <c r="AF530" i="1"/>
  <c r="AF289" i="1"/>
  <c r="AF272" i="1"/>
  <c r="AF262" i="1"/>
  <c r="AF108" i="1"/>
  <c r="AE40" i="1"/>
  <c r="AG603" i="1"/>
  <c r="AE289" i="1"/>
  <c r="AG118" i="1"/>
  <c r="AF18" i="1"/>
  <c r="AF680" i="1"/>
  <c r="AF342" i="1"/>
  <c r="AE64" i="1"/>
  <c r="AE59" i="1"/>
  <c r="AF460" i="1"/>
  <c r="AF73" i="1"/>
  <c r="AF39" i="1"/>
  <c r="AF193" i="1"/>
  <c r="AG188" i="1"/>
  <c r="AF178" i="1"/>
  <c r="AF679" i="1"/>
  <c r="AG483" i="1"/>
  <c r="AG411" i="1"/>
  <c r="AG279" i="1"/>
  <c r="AF216" i="1"/>
  <c r="AF202" i="1"/>
  <c r="AE105" i="1"/>
  <c r="AE83" i="1"/>
  <c r="AE679" i="1"/>
  <c r="AE645" i="1"/>
  <c r="AG640" i="1"/>
  <c r="AF574" i="1"/>
  <c r="AF483" i="1"/>
  <c r="AF411" i="1"/>
  <c r="AG351" i="1"/>
  <c r="AG342" i="1"/>
  <c r="AG324" i="1"/>
  <c r="AE202" i="1"/>
  <c r="AF168" i="1"/>
  <c r="AG87" i="1"/>
  <c r="AG55" i="1"/>
  <c r="AE634" i="1"/>
  <c r="AE599" i="1"/>
  <c r="AE210" i="1"/>
  <c r="AG177" i="1"/>
  <c r="AE91" i="1"/>
  <c r="AF49" i="1"/>
  <c r="AF14" i="1"/>
  <c r="AG682" i="1"/>
  <c r="AG327" i="1"/>
  <c r="AF281" i="1"/>
  <c r="AG249" i="1"/>
  <c r="AF224" i="1"/>
  <c r="AE201" i="1"/>
  <c r="AE9" i="1"/>
  <c r="AG658" i="1"/>
  <c r="AG394" i="1"/>
  <c r="AE658" i="1"/>
  <c r="AG648" i="1"/>
  <c r="AF532" i="1"/>
  <c r="AF404" i="1"/>
  <c r="AF394" i="1"/>
  <c r="AG355" i="1"/>
  <c r="AF350" i="1"/>
  <c r="AG336" i="1"/>
  <c r="AG313" i="1"/>
  <c r="AF214" i="1"/>
  <c r="AF136" i="1"/>
  <c r="AE104" i="1"/>
  <c r="AF81" i="1"/>
  <c r="AF58" i="1"/>
  <c r="AG39" i="1"/>
  <c r="AE677" i="1"/>
  <c r="AG672" i="1"/>
  <c r="AF572" i="1"/>
  <c r="AG121" i="1"/>
  <c r="AE99" i="1"/>
  <c r="AF317" i="1"/>
  <c r="AG238" i="1"/>
  <c r="AF218" i="1"/>
  <c r="AG204" i="1"/>
  <c r="AG180" i="1"/>
  <c r="AF145" i="1"/>
  <c r="AE111" i="1"/>
  <c r="AG34" i="1"/>
  <c r="AG666" i="1"/>
  <c r="AG606" i="1"/>
  <c r="AF591" i="1"/>
  <c r="AG335" i="1"/>
  <c r="AF284" i="1"/>
  <c r="AF208" i="1"/>
  <c r="AF103" i="1"/>
  <c r="AF75" i="1"/>
  <c r="AE47" i="1"/>
  <c r="AE75" i="1"/>
  <c r="AG575" i="1"/>
  <c r="AG555" i="1"/>
  <c r="AF474" i="1"/>
  <c r="AG302" i="1"/>
  <c r="AE169" i="1"/>
  <c r="AF596" i="1"/>
  <c r="AG515" i="1"/>
  <c r="AE311" i="1"/>
  <c r="AF302" i="1"/>
  <c r="AG297" i="1"/>
  <c r="AG193" i="1"/>
  <c r="AG134" i="1"/>
  <c r="AG129" i="1"/>
  <c r="AG79" i="1"/>
  <c r="AG11" i="1"/>
  <c r="AF640" i="1"/>
  <c r="AG590" i="1"/>
  <c r="AG586" i="1"/>
  <c r="AG528" i="1"/>
  <c r="AF279" i="1"/>
  <c r="AF209" i="1"/>
  <c r="AG201" i="1"/>
  <c r="AF681" i="1"/>
  <c r="AF673" i="1"/>
  <c r="AE665" i="1"/>
  <c r="AE653" i="1"/>
  <c r="AE612" i="1"/>
  <c r="AF586" i="1"/>
  <c r="AF573" i="1"/>
  <c r="AG559" i="1"/>
  <c r="AF550" i="1"/>
  <c r="AF523" i="1"/>
  <c r="AE489" i="1"/>
  <c r="AF484" i="1"/>
  <c r="AG460" i="1"/>
  <c r="AG451" i="1"/>
  <c r="AF426" i="1"/>
  <c r="AE421" i="1"/>
  <c r="AE209" i="1"/>
  <c r="AG169" i="1"/>
  <c r="AF130" i="1"/>
  <c r="AE96" i="1"/>
  <c r="AE88" i="1"/>
  <c r="AF51" i="1"/>
  <c r="AE685" i="1"/>
  <c r="AE681" i="1"/>
  <c r="AE673" i="1"/>
  <c r="AE630" i="1"/>
  <c r="AE607" i="1"/>
  <c r="AE67" i="1"/>
  <c r="AF55" i="1"/>
  <c r="AF42" i="1"/>
  <c r="AF656" i="1"/>
  <c r="AF648" i="1"/>
  <c r="AE639" i="1"/>
  <c r="AF603" i="1"/>
  <c r="AE563" i="1"/>
  <c r="AG474" i="1"/>
  <c r="AF371" i="1"/>
  <c r="AE356" i="1"/>
  <c r="AF310" i="1"/>
  <c r="AE297" i="1"/>
  <c r="AE258" i="1"/>
  <c r="AF249" i="1"/>
  <c r="AG225" i="1"/>
  <c r="AG212" i="1"/>
  <c r="AF204" i="1"/>
  <c r="AG150" i="1"/>
  <c r="AF146" i="1"/>
  <c r="AG142" i="1"/>
  <c r="AF138" i="1"/>
  <c r="AF120" i="1"/>
  <c r="AG71" i="1"/>
  <c r="AF63" i="1"/>
  <c r="AE330" i="1"/>
  <c r="AE266" i="1"/>
  <c r="AF225" i="1"/>
  <c r="AF212" i="1"/>
  <c r="AG182" i="1"/>
  <c r="AF154" i="1"/>
  <c r="AF150" i="1"/>
  <c r="AE146" i="1"/>
  <c r="AF142" i="1"/>
  <c r="AE138" i="1"/>
  <c r="AG50" i="1"/>
  <c r="AF606" i="1"/>
  <c r="AG410" i="1"/>
  <c r="AF305" i="1"/>
  <c r="AG220" i="1"/>
  <c r="AG190" i="1"/>
  <c r="AE186" i="1"/>
  <c r="AG158" i="1"/>
  <c r="AF8" i="1"/>
  <c r="AE659" i="1"/>
  <c r="AG655" i="1"/>
  <c r="AE651" i="1"/>
  <c r="AF623" i="1"/>
  <c r="AE619" i="1"/>
  <c r="AG579" i="1"/>
  <c r="AF575" i="1"/>
  <c r="AG539" i="1"/>
  <c r="AG530" i="1"/>
  <c r="AE521" i="1"/>
  <c r="AF516" i="1"/>
  <c r="AF491" i="1"/>
  <c r="AF468" i="1"/>
  <c r="AF410" i="1"/>
  <c r="AE405" i="1"/>
  <c r="AE388" i="1"/>
  <c r="AF370" i="1"/>
  <c r="AF334" i="1"/>
  <c r="AF274" i="1"/>
  <c r="AG257" i="1"/>
  <c r="AF220" i="1"/>
  <c r="AF190" i="1"/>
  <c r="AG110" i="1"/>
  <c r="AE8" i="1"/>
  <c r="AG663" i="1"/>
  <c r="AF655" i="1"/>
  <c r="AE614" i="1"/>
  <c r="AF588" i="1"/>
  <c r="AF579" i="1"/>
  <c r="AG571" i="1"/>
  <c r="AF557" i="1"/>
  <c r="AG506" i="1"/>
  <c r="AG378" i="1"/>
  <c r="AF355" i="1"/>
  <c r="AG329" i="1"/>
  <c r="AF265" i="1"/>
  <c r="AF257" i="1"/>
  <c r="AF114" i="1"/>
  <c r="AF98" i="1"/>
  <c r="AG16" i="1"/>
  <c r="AG671" i="1"/>
  <c r="AF663" i="1"/>
  <c r="AF597" i="1"/>
  <c r="AF506" i="1"/>
  <c r="AG482" i="1"/>
  <c r="AF378" i="1"/>
  <c r="AF337" i="1"/>
  <c r="AF329" i="1"/>
  <c r="AG287" i="1"/>
  <c r="AE265" i="1"/>
  <c r="AG233" i="1"/>
  <c r="AG132" i="1"/>
  <c r="AF128" i="1"/>
  <c r="AE98" i="1"/>
  <c r="AF90" i="1"/>
  <c r="AG82" i="1"/>
  <c r="AG53" i="1"/>
  <c r="AE32" i="1"/>
  <c r="AE16" i="1"/>
  <c r="AE671" i="1"/>
  <c r="AE609" i="1"/>
  <c r="AG547" i="1"/>
  <c r="AF482" i="1"/>
  <c r="AE364" i="1"/>
  <c r="AE337" i="1"/>
  <c r="AF325" i="1"/>
  <c r="AE312" i="1"/>
  <c r="AE308" i="1"/>
  <c r="AF176" i="1"/>
  <c r="AF82" i="1"/>
  <c r="AG69" i="1"/>
  <c r="AF61" i="1"/>
  <c r="AF20" i="1"/>
  <c r="AE682" i="1"/>
  <c r="AE674" i="1"/>
  <c r="AG622" i="1"/>
  <c r="AF613" i="1"/>
  <c r="AE574" i="1"/>
  <c r="AF570" i="1"/>
  <c r="AF524" i="1"/>
  <c r="AF515" i="1"/>
  <c r="AF490" i="1"/>
  <c r="AF452" i="1"/>
  <c r="AF427" i="1"/>
  <c r="AG412" i="1"/>
  <c r="AF387" i="1"/>
  <c r="AG354" i="1"/>
  <c r="AG320" i="1"/>
  <c r="AF290" i="1"/>
  <c r="AF282" i="1"/>
  <c r="AG268" i="1"/>
  <c r="AF260" i="1"/>
  <c r="AE161" i="1"/>
  <c r="AF152" i="1"/>
  <c r="AF148" i="1"/>
  <c r="AF144" i="1"/>
  <c r="AE113" i="1"/>
  <c r="AG93" i="1"/>
  <c r="AG85" i="1"/>
  <c r="AG77" i="1"/>
  <c r="AF636" i="1"/>
  <c r="AE622" i="1"/>
  <c r="AG596" i="1"/>
  <c r="AE582" i="1"/>
  <c r="AG442" i="1"/>
  <c r="AF412" i="1"/>
  <c r="AG377" i="1"/>
  <c r="AF354" i="1"/>
  <c r="AG294" i="1"/>
  <c r="AE290" i="1"/>
  <c r="AG286" i="1"/>
  <c r="AE282" i="1"/>
  <c r="AF268" i="1"/>
  <c r="AF264" i="1"/>
  <c r="AF232" i="1"/>
  <c r="AF184" i="1"/>
  <c r="AG156" i="1"/>
  <c r="AF101" i="1"/>
  <c r="AF93" i="1"/>
  <c r="AF85" i="1"/>
  <c r="AF77" i="1"/>
  <c r="AE56" i="1"/>
  <c r="AE43" i="1"/>
  <c r="AF35" i="1"/>
  <c r="AG31" i="1"/>
  <c r="AG647" i="1"/>
  <c r="AF555" i="1"/>
  <c r="AF547" i="1"/>
  <c r="AF539" i="1"/>
  <c r="AG467" i="1"/>
  <c r="AG420" i="1"/>
  <c r="AG386" i="1"/>
  <c r="AG292" i="1"/>
  <c r="AG276" i="1"/>
  <c r="AE274" i="1"/>
  <c r="AF248" i="1"/>
  <c r="AG244" i="1"/>
  <c r="AF233" i="1"/>
  <c r="AF222" i="1"/>
  <c r="AE218" i="1"/>
  <c r="AF192" i="1"/>
  <c r="AF188" i="1"/>
  <c r="AF177" i="1"/>
  <c r="AG166" i="1"/>
  <c r="AF162" i="1"/>
  <c r="AE90" i="1"/>
  <c r="AF79" i="1"/>
  <c r="AF50" i="1"/>
  <c r="AG29" i="1"/>
  <c r="AF11" i="1"/>
  <c r="AF672" i="1"/>
  <c r="AE661" i="1"/>
  <c r="AF657" i="1"/>
  <c r="AG654" i="1"/>
  <c r="AE650" i="1"/>
  <c r="AF647" i="1"/>
  <c r="AE643" i="1"/>
  <c r="AG608" i="1"/>
  <c r="AF605" i="1"/>
  <c r="AF589" i="1"/>
  <c r="AF566" i="1"/>
  <c r="AG558" i="1"/>
  <c r="AG514" i="1"/>
  <c r="AF467" i="1"/>
  <c r="AG450" i="1"/>
  <c r="AG428" i="1"/>
  <c r="AF420" i="1"/>
  <c r="AF386" i="1"/>
  <c r="AG353" i="1"/>
  <c r="AG349" i="1"/>
  <c r="AF338" i="1"/>
  <c r="AG328" i="1"/>
  <c r="AF292" i="1"/>
  <c r="AG281" i="1"/>
  <c r="AF276" i="1"/>
  <c r="AG270" i="1"/>
  <c r="AF266" i="1"/>
  <c r="AF244" i="1"/>
  <c r="AG214" i="1"/>
  <c r="AF210" i="1"/>
  <c r="AF166" i="1"/>
  <c r="AE162" i="1"/>
  <c r="AF118" i="1"/>
  <c r="AE114" i="1"/>
  <c r="AF97" i="1"/>
  <c r="AF57" i="1"/>
  <c r="AF29" i="1"/>
  <c r="AE657" i="1"/>
  <c r="AG636" i="1"/>
  <c r="AE627" i="1"/>
  <c r="AG619" i="1"/>
  <c r="AE615" i="1"/>
  <c r="AF608" i="1"/>
  <c r="AG570" i="1"/>
  <c r="AE566" i="1"/>
  <c r="AF558" i="1"/>
  <c r="AF514" i="1"/>
  <c r="AE497" i="1"/>
  <c r="AF492" i="1"/>
  <c r="AG475" i="1"/>
  <c r="AF450" i="1"/>
  <c r="AF428" i="1"/>
  <c r="AG395" i="1"/>
  <c r="AG361" i="1"/>
  <c r="AF353" i="1"/>
  <c r="AF349" i="1"/>
  <c r="AG345" i="1"/>
  <c r="AE338" i="1"/>
  <c r="AF328" i="1"/>
  <c r="AG321" i="1"/>
  <c r="AG318" i="1"/>
  <c r="AF314" i="1"/>
  <c r="AG236" i="1"/>
  <c r="AG664" i="1"/>
  <c r="AG522" i="1"/>
  <c r="AF475" i="1"/>
  <c r="AG458" i="1"/>
  <c r="AG436" i="1"/>
  <c r="AG403" i="1"/>
  <c r="AF395" i="1"/>
  <c r="AG369" i="1"/>
  <c r="AF361" i="1"/>
  <c r="AF321" i="1"/>
  <c r="AF318" i="1"/>
  <c r="AG295" i="1"/>
  <c r="AG262" i="1"/>
  <c r="AF258" i="1"/>
  <c r="AF240" i="1"/>
  <c r="AF236" i="1"/>
  <c r="AG206" i="1"/>
  <c r="AF180" i="1"/>
  <c r="AF158" i="1"/>
  <c r="AE154" i="1"/>
  <c r="AE143" i="1"/>
  <c r="AF132" i="1"/>
  <c r="AF121" i="1"/>
  <c r="AF71" i="1"/>
  <c r="AF53" i="1"/>
  <c r="AE35" i="1"/>
  <c r="AG611" i="1"/>
  <c r="AF522" i="1"/>
  <c r="AE505" i="1"/>
  <c r="AF500" i="1"/>
  <c r="AF458" i="1"/>
  <c r="AF436" i="1"/>
  <c r="AF403" i="1"/>
  <c r="AF369" i="1"/>
  <c r="AG341" i="1"/>
  <c r="AG273" i="1"/>
  <c r="AG217" i="1"/>
  <c r="AF110" i="1"/>
  <c r="AE106" i="1"/>
  <c r="AF89" i="1"/>
  <c r="AG74" i="1"/>
  <c r="AF649" i="1"/>
  <c r="AG642" i="1"/>
  <c r="AG639" i="1"/>
  <c r="AF611" i="1"/>
  <c r="AG604" i="1"/>
  <c r="AG554" i="1"/>
  <c r="AG538" i="1"/>
  <c r="AG466" i="1"/>
  <c r="AG444" i="1"/>
  <c r="AG419" i="1"/>
  <c r="AG385" i="1"/>
  <c r="AF298" i="1"/>
  <c r="AF273" i="1"/>
  <c r="AG254" i="1"/>
  <c r="AF250" i="1"/>
  <c r="AG228" i="1"/>
  <c r="AF217" i="1"/>
  <c r="AG198" i="1"/>
  <c r="AF194" i="1"/>
  <c r="AG172" i="1"/>
  <c r="AG161" i="1"/>
  <c r="AG124" i="1"/>
  <c r="AG113" i="1"/>
  <c r="AF74" i="1"/>
  <c r="AG10" i="1"/>
  <c r="AG686" i="1"/>
  <c r="AG674" i="1"/>
  <c r="AG656" i="1"/>
  <c r="AE649" i="1"/>
  <c r="AG646" i="1"/>
  <c r="AE642" i="1"/>
  <c r="AG607" i="1"/>
  <c r="AG591" i="1"/>
  <c r="AF580" i="1"/>
  <c r="AF554" i="1"/>
  <c r="AF538" i="1"/>
  <c r="AE513" i="1"/>
  <c r="AF508" i="1"/>
  <c r="AG491" i="1"/>
  <c r="AF466" i="1"/>
  <c r="AF444" i="1"/>
  <c r="AG427" i="1"/>
  <c r="AF419" i="1"/>
  <c r="AF385" i="1"/>
  <c r="AE380" i="1"/>
  <c r="AE348" i="1"/>
  <c r="AG344" i="1"/>
  <c r="AF330" i="1"/>
  <c r="AF306" i="1"/>
  <c r="AE298" i="1"/>
  <c r="AF254" i="1"/>
  <c r="AE250" i="1"/>
  <c r="AF228" i="1"/>
  <c r="AF198" i="1"/>
  <c r="AE194" i="1"/>
  <c r="AF172" i="1"/>
  <c r="AE135" i="1"/>
  <c r="AF124" i="1"/>
  <c r="AG103" i="1"/>
  <c r="AF99" i="1"/>
  <c r="AG63" i="1"/>
  <c r="AF59" i="1"/>
  <c r="AG45" i="1"/>
  <c r="AE17" i="1"/>
  <c r="AF10" i="1"/>
  <c r="AG499" i="1"/>
  <c r="AG435" i="1"/>
  <c r="AG402" i="1"/>
  <c r="AG363" i="1"/>
  <c r="AF313" i="1"/>
  <c r="AG246" i="1"/>
  <c r="AF242" i="1"/>
  <c r="AG164" i="1"/>
  <c r="AF153" i="1"/>
  <c r="AG116" i="1"/>
  <c r="AF34" i="1"/>
  <c r="AF31" i="1"/>
  <c r="AF621" i="1"/>
  <c r="AG587" i="1"/>
  <c r="AF564" i="1"/>
  <c r="AE529" i="1"/>
  <c r="AF499" i="1"/>
  <c r="AF435" i="1"/>
  <c r="AF402" i="1"/>
  <c r="AE397" i="1"/>
  <c r="AF363" i="1"/>
  <c r="AG333" i="1"/>
  <c r="AF278" i="1"/>
  <c r="AF246" i="1"/>
  <c r="AE242" i="1"/>
  <c r="AF164" i="1"/>
  <c r="AG145" i="1"/>
  <c r="AE127" i="1"/>
  <c r="AF116" i="1"/>
  <c r="AE48" i="1"/>
  <c r="AF41" i="1"/>
  <c r="AF641" i="1"/>
  <c r="AF617" i="1"/>
  <c r="AF587" i="1"/>
  <c r="AG507" i="1"/>
  <c r="AG443" i="1"/>
  <c r="AG418" i="1"/>
  <c r="AG379" i="1"/>
  <c r="AE641" i="1"/>
  <c r="AG638" i="1"/>
  <c r="AF629" i="1"/>
  <c r="AE617" i="1"/>
  <c r="AF556" i="1"/>
  <c r="AF548" i="1"/>
  <c r="AF540" i="1"/>
  <c r="AF507" i="1"/>
  <c r="AG468" i="1"/>
  <c r="AF443" i="1"/>
  <c r="AG426" i="1"/>
  <c r="AF418" i="1"/>
  <c r="AE413" i="1"/>
  <c r="AF379" i="1"/>
  <c r="AG343" i="1"/>
  <c r="AE316" i="1"/>
  <c r="AF238" i="1"/>
  <c r="AE234" i="1"/>
  <c r="AF182" i="1"/>
  <c r="AE178" i="1"/>
  <c r="AF160" i="1"/>
  <c r="AF156" i="1"/>
  <c r="AF134" i="1"/>
  <c r="AE130" i="1"/>
  <c r="AF112" i="1"/>
  <c r="AG108" i="1"/>
  <c r="AE80" i="1"/>
  <c r="AF69" i="1"/>
  <c r="AE51" i="1"/>
  <c r="AF37" i="1"/>
  <c r="AF12" i="1"/>
  <c r="AG185" i="1"/>
  <c r="AG137" i="1"/>
  <c r="AG19" i="1"/>
  <c r="AF620" i="1"/>
  <c r="AF571" i="1"/>
  <c r="AG563" i="1"/>
  <c r="AG498" i="1"/>
  <c r="AG434" i="1"/>
  <c r="AG396" i="1"/>
  <c r="AG362" i="1"/>
  <c r="AF346" i="1"/>
  <c r="AG332" i="1"/>
  <c r="AF322" i="1"/>
  <c r="AG312" i="1"/>
  <c r="AG252" i="1"/>
  <c r="AG241" i="1"/>
  <c r="AG230" i="1"/>
  <c r="AF226" i="1"/>
  <c r="AG196" i="1"/>
  <c r="AF185" i="1"/>
  <c r="AG174" i="1"/>
  <c r="AF170" i="1"/>
  <c r="AF137" i="1"/>
  <c r="AG126" i="1"/>
  <c r="AF122" i="1"/>
  <c r="AG47" i="1"/>
  <c r="AG33" i="1"/>
  <c r="AF19" i="1"/>
  <c r="AG680" i="1"/>
  <c r="AE669" i="1"/>
  <c r="AF665" i="1"/>
  <c r="AE620" i="1"/>
  <c r="AF582" i="1"/>
  <c r="AG523" i="1"/>
  <c r="AF498" i="1"/>
  <c r="AE481" i="1"/>
  <c r="AF476" i="1"/>
  <c r="AG459" i="1"/>
  <c r="AF434" i="1"/>
  <c r="AG404" i="1"/>
  <c r="AF396" i="1"/>
  <c r="AG370" i="1"/>
  <c r="AF362" i="1"/>
  <c r="AE346" i="1"/>
  <c r="AF332" i="1"/>
  <c r="AE322" i="1"/>
  <c r="AE319" i="1"/>
  <c r="AF256" i="1"/>
  <c r="AF252" i="1"/>
  <c r="AF230" i="1"/>
  <c r="AE226" i="1"/>
  <c r="AF200" i="1"/>
  <c r="AF196" i="1"/>
  <c r="AF174" i="1"/>
  <c r="AE170" i="1"/>
  <c r="AF126" i="1"/>
  <c r="AE122" i="1"/>
  <c r="AG101" i="1"/>
  <c r="AE72" i="1"/>
  <c r="AF65" i="1"/>
  <c r="AG61" i="1"/>
  <c r="AF43" i="1"/>
  <c r="AG678" i="1"/>
  <c r="AG670" i="1"/>
  <c r="AG662" i="1"/>
  <c r="AF686" i="1"/>
  <c r="AF678" i="1"/>
  <c r="AF670" i="1"/>
  <c r="AF662" i="1"/>
  <c r="AF654" i="1"/>
  <c r="AF646" i="1"/>
  <c r="AF638" i="1"/>
  <c r="AG635" i="1"/>
  <c r="AE589" i="1"/>
  <c r="AE573" i="1"/>
  <c r="AE557" i="1"/>
  <c r="AG683" i="1"/>
  <c r="AG675" i="1"/>
  <c r="AG667" i="1"/>
  <c r="AG659" i="1"/>
  <c r="AG651" i="1"/>
  <c r="AG643" i="1"/>
  <c r="AF635" i="1"/>
  <c r="AG632" i="1"/>
  <c r="AE592" i="1"/>
  <c r="AF592" i="1"/>
  <c r="AE576" i="1"/>
  <c r="AF576" i="1"/>
  <c r="AE560" i="1"/>
  <c r="AF560" i="1"/>
  <c r="AG550" i="1"/>
  <c r="AE544" i="1"/>
  <c r="AF544" i="1"/>
  <c r="AF683" i="1"/>
  <c r="AF675" i="1"/>
  <c r="AF667" i="1"/>
  <c r="AF632" i="1"/>
  <c r="AF533" i="1"/>
  <c r="AG533" i="1"/>
  <c r="AF626" i="1"/>
  <c r="AG626" i="1"/>
  <c r="AF602" i="1"/>
  <c r="AG602" i="1"/>
  <c r="AG685" i="1"/>
  <c r="AG677" i="1"/>
  <c r="AG669" i="1"/>
  <c r="AG661" i="1"/>
  <c r="AG653" i="1"/>
  <c r="AG645" i="1"/>
  <c r="AF637" i="1"/>
  <c r="AF585" i="1"/>
  <c r="AG585" i="1"/>
  <c r="AF569" i="1"/>
  <c r="AG569" i="1"/>
  <c r="AF553" i="1"/>
  <c r="AG553" i="1"/>
  <c r="AE543" i="1"/>
  <c r="AG543" i="1"/>
  <c r="AE637" i="1"/>
  <c r="AF634" i="1"/>
  <c r="AG631" i="1"/>
  <c r="AG628" i="1"/>
  <c r="AG625" i="1"/>
  <c r="AG595" i="1"/>
  <c r="AG578" i="1"/>
  <c r="AG562" i="1"/>
  <c r="AG546" i="1"/>
  <c r="AF525" i="1"/>
  <c r="AG525" i="1"/>
  <c r="AE525" i="1"/>
  <c r="AF631" i="1"/>
  <c r="AF628" i="1"/>
  <c r="AF625" i="1"/>
  <c r="AG616" i="1"/>
  <c r="AG601" i="1"/>
  <c r="AF598" i="1"/>
  <c r="AF595" i="1"/>
  <c r="AF581" i="1"/>
  <c r="AF578" i="1"/>
  <c r="AF565" i="1"/>
  <c r="AF562" i="1"/>
  <c r="AF549" i="1"/>
  <c r="AF546" i="1"/>
  <c r="AE535" i="1"/>
  <c r="AG535" i="1"/>
  <c r="AE510" i="1"/>
  <c r="AF510" i="1"/>
  <c r="AG510" i="1"/>
  <c r="AF616" i="1"/>
  <c r="AE601" i="1"/>
  <c r="AE598" i="1"/>
  <c r="AE581" i="1"/>
  <c r="AE565" i="1"/>
  <c r="AE549" i="1"/>
  <c r="AF610" i="1"/>
  <c r="AG610" i="1"/>
  <c r="AE584" i="1"/>
  <c r="AF584" i="1"/>
  <c r="AE568" i="1"/>
  <c r="AF568" i="1"/>
  <c r="AE552" i="1"/>
  <c r="AF552" i="1"/>
  <c r="AE542" i="1"/>
  <c r="AF542" i="1"/>
  <c r="AE518" i="1"/>
  <c r="AF518" i="1"/>
  <c r="AG518" i="1"/>
  <c r="AE534" i="1"/>
  <c r="AF534" i="1"/>
  <c r="AG534" i="1"/>
  <c r="AG684" i="1"/>
  <c r="AG676" i="1"/>
  <c r="AG668" i="1"/>
  <c r="AG660" i="1"/>
  <c r="AG652" i="1"/>
  <c r="AG644" i="1"/>
  <c r="AG633" i="1"/>
  <c r="AE526" i="1"/>
  <c r="AF526" i="1"/>
  <c r="AG526" i="1"/>
  <c r="AF618" i="1"/>
  <c r="AG618" i="1"/>
  <c r="AF684" i="1"/>
  <c r="AF676" i="1"/>
  <c r="AF668" i="1"/>
  <c r="AF660" i="1"/>
  <c r="AF652" i="1"/>
  <c r="AF644" i="1"/>
  <c r="AF633" i="1"/>
  <c r="AG630" i="1"/>
  <c r="AG627" i="1"/>
  <c r="AG624" i="1"/>
  <c r="AG615" i="1"/>
  <c r="AG612" i="1"/>
  <c r="AG609" i="1"/>
  <c r="AG600" i="1"/>
  <c r="AG583" i="1"/>
  <c r="AG567" i="1"/>
  <c r="AG551" i="1"/>
  <c r="AF624" i="1"/>
  <c r="AE618" i="1"/>
  <c r="AF600" i="1"/>
  <c r="AF594" i="1"/>
  <c r="AG594" i="1"/>
  <c r="AF583" i="1"/>
  <c r="AF577" i="1"/>
  <c r="AG577" i="1"/>
  <c r="AF567" i="1"/>
  <c r="AF561" i="1"/>
  <c r="AG561" i="1"/>
  <c r="AF551" i="1"/>
  <c r="AF545" i="1"/>
  <c r="AG545" i="1"/>
  <c r="AF541" i="1"/>
  <c r="AG541" i="1"/>
  <c r="AE533" i="1"/>
  <c r="AE517" i="1"/>
  <c r="AE509" i="1"/>
  <c r="AE501" i="1"/>
  <c r="AE493" i="1"/>
  <c r="AE485" i="1"/>
  <c r="AE477" i="1"/>
  <c r="AE469" i="1"/>
  <c r="AE461" i="1"/>
  <c r="AE453" i="1"/>
  <c r="AE445" i="1"/>
  <c r="AE437" i="1"/>
  <c r="AE429" i="1"/>
  <c r="AF263" i="1"/>
  <c r="AG263" i="1"/>
  <c r="AE259" i="1"/>
  <c r="AF259" i="1"/>
  <c r="AG259" i="1"/>
  <c r="AF331" i="1"/>
  <c r="AG331" i="1"/>
  <c r="AF175" i="1"/>
  <c r="AG175" i="1"/>
  <c r="AG527" i="1"/>
  <c r="AG519" i="1"/>
  <c r="AG511" i="1"/>
  <c r="AG503" i="1"/>
  <c r="AG495" i="1"/>
  <c r="AG487" i="1"/>
  <c r="AG479" i="1"/>
  <c r="AG471" i="1"/>
  <c r="AG463" i="1"/>
  <c r="AG455" i="1"/>
  <c r="AG447" i="1"/>
  <c r="AG439" i="1"/>
  <c r="AG431" i="1"/>
  <c r="AG423" i="1"/>
  <c r="AG415" i="1"/>
  <c r="AG407" i="1"/>
  <c r="AG399" i="1"/>
  <c r="AG391" i="1"/>
  <c r="AG382" i="1"/>
  <c r="AG374" i="1"/>
  <c r="AG366" i="1"/>
  <c r="AG358" i="1"/>
  <c r="AE343" i="1"/>
  <c r="AG300" i="1"/>
  <c r="AE287" i="1"/>
  <c r="AF215" i="1"/>
  <c r="AG215" i="1"/>
  <c r="AF527" i="1"/>
  <c r="AF519" i="1"/>
  <c r="AF511" i="1"/>
  <c r="AF503" i="1"/>
  <c r="AF495" i="1"/>
  <c r="AF487" i="1"/>
  <c r="AF479" i="1"/>
  <c r="AF471" i="1"/>
  <c r="AF463" i="1"/>
  <c r="AF455" i="1"/>
  <c r="AF447" i="1"/>
  <c r="AF439" i="1"/>
  <c r="AF431" i="1"/>
  <c r="AF423" i="1"/>
  <c r="AF415" i="1"/>
  <c r="AF407" i="1"/>
  <c r="AF399" i="1"/>
  <c r="AF391" i="1"/>
  <c r="AF382" i="1"/>
  <c r="AF374" i="1"/>
  <c r="AF366" i="1"/>
  <c r="AF358" i="1"/>
  <c r="AG309" i="1"/>
  <c r="AG303" i="1"/>
  <c r="AF300" i="1"/>
  <c r="AF255" i="1"/>
  <c r="AG255" i="1"/>
  <c r="AG629" i="1"/>
  <c r="AG621" i="1"/>
  <c r="AG613" i="1"/>
  <c r="AG605" i="1"/>
  <c r="AG597" i="1"/>
  <c r="AG588" i="1"/>
  <c r="AG580" i="1"/>
  <c r="AG572" i="1"/>
  <c r="AG564" i="1"/>
  <c r="AG556" i="1"/>
  <c r="AG548" i="1"/>
  <c r="AG540" i="1"/>
  <c r="AG532" i="1"/>
  <c r="AG524" i="1"/>
  <c r="AG516" i="1"/>
  <c r="AG508" i="1"/>
  <c r="AG500" i="1"/>
  <c r="AG492" i="1"/>
  <c r="AG484" i="1"/>
  <c r="AG476" i="1"/>
  <c r="AF309" i="1"/>
  <c r="AE303" i="1"/>
  <c r="AE283" i="1"/>
  <c r="AF283" i="1"/>
  <c r="AG283" i="1"/>
  <c r="AF167" i="1"/>
  <c r="AG167" i="1"/>
  <c r="AF315" i="1"/>
  <c r="AG315" i="1"/>
  <c r="AE269" i="1"/>
  <c r="AF269" i="1"/>
  <c r="AG269" i="1"/>
  <c r="AF207" i="1"/>
  <c r="AG207" i="1"/>
  <c r="AG537" i="1"/>
  <c r="AG529" i="1"/>
  <c r="AG521" i="1"/>
  <c r="AG513" i="1"/>
  <c r="AG505" i="1"/>
  <c r="AG497" i="1"/>
  <c r="AG489" i="1"/>
  <c r="AG481" i="1"/>
  <c r="AG473" i="1"/>
  <c r="AG465" i="1"/>
  <c r="AG457" i="1"/>
  <c r="AG449" i="1"/>
  <c r="AG441" i="1"/>
  <c r="AG433" i="1"/>
  <c r="AG425" i="1"/>
  <c r="AG417" i="1"/>
  <c r="AG409" i="1"/>
  <c r="AG401" i="1"/>
  <c r="AG393" i="1"/>
  <c r="AG384" i="1"/>
  <c r="AG376" i="1"/>
  <c r="AG368" i="1"/>
  <c r="AG360" i="1"/>
  <c r="AG352" i="1"/>
  <c r="AG348" i="1"/>
  <c r="AF345" i="1"/>
  <c r="AF336" i="1"/>
  <c r="AF333" i="1"/>
  <c r="AE327" i="1"/>
  <c r="AE293" i="1"/>
  <c r="AG293" i="1"/>
  <c r="AF247" i="1"/>
  <c r="AG247" i="1"/>
  <c r="AF537" i="1"/>
  <c r="AF473" i="1"/>
  <c r="AF465" i="1"/>
  <c r="AF457" i="1"/>
  <c r="AF449" i="1"/>
  <c r="AF441" i="1"/>
  <c r="AF433" i="1"/>
  <c r="AF425" i="1"/>
  <c r="AF417" i="1"/>
  <c r="AF409" i="1"/>
  <c r="AF401" i="1"/>
  <c r="AF393" i="1"/>
  <c r="AF384" i="1"/>
  <c r="AF376" i="1"/>
  <c r="AF368" i="1"/>
  <c r="AF360" i="1"/>
  <c r="AF352" i="1"/>
  <c r="AF339" i="1"/>
  <c r="AG339" i="1"/>
  <c r="AF159" i="1"/>
  <c r="AG159" i="1"/>
  <c r="AG502" i="1"/>
  <c r="AG494" i="1"/>
  <c r="AG486" i="1"/>
  <c r="AG478" i="1"/>
  <c r="AG470" i="1"/>
  <c r="AG462" i="1"/>
  <c r="AG454" i="1"/>
  <c r="AG446" i="1"/>
  <c r="AG438" i="1"/>
  <c r="AG430" i="1"/>
  <c r="AG422" i="1"/>
  <c r="AG414" i="1"/>
  <c r="AG406" i="1"/>
  <c r="AG398" i="1"/>
  <c r="AG389" i="1"/>
  <c r="AG381" i="1"/>
  <c r="AG373" i="1"/>
  <c r="AG365" i="1"/>
  <c r="AG357" i="1"/>
  <c r="AG308" i="1"/>
  <c r="AE296" i="1"/>
  <c r="AG296" i="1"/>
  <c r="AE261" i="1"/>
  <c r="AF261" i="1"/>
  <c r="AG261" i="1"/>
  <c r="AF199" i="1"/>
  <c r="AG199" i="1"/>
  <c r="AF502" i="1"/>
  <c r="AF494" i="1"/>
  <c r="AF486" i="1"/>
  <c r="AF478" i="1"/>
  <c r="AF470" i="1"/>
  <c r="AF462" i="1"/>
  <c r="AF454" i="1"/>
  <c r="AF446" i="1"/>
  <c r="AF438" i="1"/>
  <c r="AF430" i="1"/>
  <c r="AF422" i="1"/>
  <c r="AF414" i="1"/>
  <c r="AF406" i="1"/>
  <c r="AF398" i="1"/>
  <c r="AF389" i="1"/>
  <c r="AF381" i="1"/>
  <c r="AF373" i="1"/>
  <c r="AF365" i="1"/>
  <c r="AF357" i="1"/>
  <c r="AG317" i="1"/>
  <c r="AG311" i="1"/>
  <c r="AF299" i="1"/>
  <c r="AG299" i="1"/>
  <c r="AF239" i="1"/>
  <c r="AG239" i="1"/>
  <c r="AF277" i="1"/>
  <c r="AG277" i="1"/>
  <c r="AE275" i="1"/>
  <c r="AF275" i="1"/>
  <c r="AG275" i="1"/>
  <c r="AF151" i="1"/>
  <c r="AG151" i="1"/>
  <c r="AF323" i="1"/>
  <c r="AG323" i="1"/>
  <c r="AE253" i="1"/>
  <c r="AF253" i="1"/>
  <c r="AG253" i="1"/>
  <c r="AF191" i="1"/>
  <c r="AG191" i="1"/>
  <c r="AG520" i="1"/>
  <c r="AG512" i="1"/>
  <c r="AG504" i="1"/>
  <c r="AG496" i="1"/>
  <c r="AG488" i="1"/>
  <c r="AG480" i="1"/>
  <c r="AG472" i="1"/>
  <c r="AG464" i="1"/>
  <c r="AG456" i="1"/>
  <c r="AG448" i="1"/>
  <c r="AG440" i="1"/>
  <c r="AG432" i="1"/>
  <c r="AG424" i="1"/>
  <c r="AG416" i="1"/>
  <c r="AG408" i="1"/>
  <c r="AG400" i="1"/>
  <c r="AG392" i="1"/>
  <c r="AG383" i="1"/>
  <c r="AG375" i="1"/>
  <c r="AG367" i="1"/>
  <c r="AG359" i="1"/>
  <c r="AF341" i="1"/>
  <c r="AE335" i="1"/>
  <c r="AE295" i="1"/>
  <c r="AE285" i="1"/>
  <c r="AG285" i="1"/>
  <c r="AF231" i="1"/>
  <c r="AG231" i="1"/>
  <c r="AF536" i="1"/>
  <c r="AF528" i="1"/>
  <c r="AF520" i="1"/>
  <c r="AF512" i="1"/>
  <c r="AF504" i="1"/>
  <c r="AF496" i="1"/>
  <c r="AF488" i="1"/>
  <c r="AF480" i="1"/>
  <c r="AF472" i="1"/>
  <c r="AF464" i="1"/>
  <c r="AF456" i="1"/>
  <c r="AF448" i="1"/>
  <c r="AF440" i="1"/>
  <c r="AF432" i="1"/>
  <c r="AF424" i="1"/>
  <c r="AF416" i="1"/>
  <c r="AF408" i="1"/>
  <c r="AF400" i="1"/>
  <c r="AF392" i="1"/>
  <c r="AF383" i="1"/>
  <c r="AF375" i="1"/>
  <c r="AF367" i="1"/>
  <c r="AF359" i="1"/>
  <c r="AF347" i="1"/>
  <c r="AG347" i="1"/>
  <c r="AG304" i="1"/>
  <c r="AG301" i="1"/>
  <c r="AF271" i="1"/>
  <c r="AG271" i="1"/>
  <c r="AE267" i="1"/>
  <c r="AF267" i="1"/>
  <c r="AG267" i="1"/>
  <c r="AG517" i="1"/>
  <c r="AG509" i="1"/>
  <c r="AG501" i="1"/>
  <c r="AG493" i="1"/>
  <c r="AG485" i="1"/>
  <c r="AG477" i="1"/>
  <c r="AG469" i="1"/>
  <c r="AG461" i="1"/>
  <c r="AG453" i="1"/>
  <c r="AG445" i="1"/>
  <c r="AG437" i="1"/>
  <c r="AG429" i="1"/>
  <c r="AG421" i="1"/>
  <c r="AG413" i="1"/>
  <c r="AG405" i="1"/>
  <c r="AG397" i="1"/>
  <c r="AG388" i="1"/>
  <c r="AG380" i="1"/>
  <c r="AG372" i="1"/>
  <c r="AG364" i="1"/>
  <c r="AG356" i="1"/>
  <c r="AG316" i="1"/>
  <c r="AF304" i="1"/>
  <c r="AF301" i="1"/>
  <c r="AE288" i="1"/>
  <c r="AG288" i="1"/>
  <c r="AF183" i="1"/>
  <c r="AG183" i="1"/>
  <c r="AG325" i="1"/>
  <c r="AG319" i="1"/>
  <c r="AF307" i="1"/>
  <c r="AG307" i="1"/>
  <c r="AE291" i="1"/>
  <c r="AF291" i="1"/>
  <c r="AG291" i="1"/>
  <c r="AG284" i="1"/>
  <c r="AE263" i="1"/>
  <c r="AF223" i="1"/>
  <c r="AG223" i="1"/>
  <c r="AG251" i="1"/>
  <c r="AG243" i="1"/>
  <c r="AG235" i="1"/>
  <c r="AG227" i="1"/>
  <c r="AG219" i="1"/>
  <c r="AG211" i="1"/>
  <c r="AG203" i="1"/>
  <c r="AG195" i="1"/>
  <c r="AG187" i="1"/>
  <c r="AG179" i="1"/>
  <c r="AG171" i="1"/>
  <c r="AG163" i="1"/>
  <c r="AG155" i="1"/>
  <c r="AG147" i="1"/>
  <c r="AG139" i="1"/>
  <c r="AG131" i="1"/>
  <c r="AG123" i="1"/>
  <c r="AG115" i="1"/>
  <c r="AG107" i="1"/>
  <c r="AG100" i="1"/>
  <c r="AG92" i="1"/>
  <c r="AG84" i="1"/>
  <c r="AG76" i="1"/>
  <c r="AG68" i="1"/>
  <c r="AG60" i="1"/>
  <c r="AG52" i="1"/>
  <c r="AG44" i="1"/>
  <c r="AG36" i="1"/>
  <c r="AG28" i="1"/>
  <c r="AG13" i="1"/>
  <c r="AF251" i="1"/>
  <c r="AF243" i="1"/>
  <c r="AF235" i="1"/>
  <c r="AF227" i="1"/>
  <c r="AF219" i="1"/>
  <c r="AF211" i="1"/>
  <c r="AF203" i="1"/>
  <c r="AF195" i="1"/>
  <c r="AF187" i="1"/>
  <c r="AF179" i="1"/>
  <c r="AF171" i="1"/>
  <c r="AF163" i="1"/>
  <c r="AF155" i="1"/>
  <c r="AF147" i="1"/>
  <c r="AF139" i="1"/>
  <c r="AF131" i="1"/>
  <c r="AF123" i="1"/>
  <c r="AF115" i="1"/>
  <c r="AF107" i="1"/>
  <c r="AF100" i="1"/>
  <c r="AF92" i="1"/>
  <c r="AF84" i="1"/>
  <c r="AF76" i="1"/>
  <c r="AF68" i="1"/>
  <c r="AF60" i="1"/>
  <c r="AF52" i="1"/>
  <c r="AF44" i="1"/>
  <c r="AF36" i="1"/>
  <c r="AF28" i="1"/>
  <c r="AF13" i="1"/>
  <c r="AG280" i="1"/>
  <c r="AG278" i="1"/>
  <c r="AG272" i="1"/>
  <c r="AG264" i="1"/>
  <c r="AG256" i="1"/>
  <c r="AG248" i="1"/>
  <c r="AG240" i="1"/>
  <c r="AG232" i="1"/>
  <c r="AG224" i="1"/>
  <c r="AG216" i="1"/>
  <c r="AG208" i="1"/>
  <c r="AG200" i="1"/>
  <c r="AG192" i="1"/>
  <c r="AG184" i="1"/>
  <c r="AG176" i="1"/>
  <c r="AG168" i="1"/>
  <c r="AG160" i="1"/>
  <c r="AG152" i="1"/>
  <c r="AG144" i="1"/>
  <c r="AG136" i="1"/>
  <c r="AG128" i="1"/>
  <c r="AG120" i="1"/>
  <c r="AG112" i="1"/>
  <c r="AG97" i="1"/>
  <c r="AG89" i="1"/>
  <c r="AG81" i="1"/>
  <c r="AG73" i="1"/>
  <c r="AG65" i="1"/>
  <c r="AG57" i="1"/>
  <c r="AG49" i="1"/>
  <c r="AG41" i="1"/>
  <c r="AG18" i="1"/>
  <c r="AG245" i="1"/>
  <c r="AG237" i="1"/>
  <c r="AG229" i="1"/>
  <c r="AG221" i="1"/>
  <c r="AG213" i="1"/>
  <c r="AG205" i="1"/>
  <c r="AG197" i="1"/>
  <c r="AG189" i="1"/>
  <c r="AG181" i="1"/>
  <c r="AG173" i="1"/>
  <c r="AG165" i="1"/>
  <c r="AG157" i="1"/>
  <c r="AG149" i="1"/>
  <c r="AG141" i="1"/>
  <c r="AG133" i="1"/>
  <c r="AG125" i="1"/>
  <c r="AG117" i="1"/>
  <c r="AG109" i="1"/>
  <c r="AG102" i="1"/>
  <c r="AG94" i="1"/>
  <c r="AG86" i="1"/>
  <c r="AG78" i="1"/>
  <c r="AG70" i="1"/>
  <c r="AG62" i="1"/>
  <c r="AG54" i="1"/>
  <c r="AG46" i="1"/>
  <c r="AG38" i="1"/>
  <c r="AG30" i="1"/>
  <c r="AG15" i="1"/>
  <c r="AG7" i="1"/>
  <c r="AF245" i="1"/>
  <c r="AF237" i="1"/>
  <c r="AF229" i="1"/>
  <c r="AF221" i="1"/>
  <c r="AF213" i="1"/>
  <c r="AF205" i="1"/>
  <c r="AF197" i="1"/>
  <c r="AF189" i="1"/>
  <c r="AF181" i="1"/>
  <c r="AF173" i="1"/>
  <c r="AF165" i="1"/>
  <c r="AF157" i="1"/>
  <c r="AF149" i="1"/>
  <c r="AF141" i="1"/>
  <c r="AF133" i="1"/>
  <c r="AF125" i="1"/>
  <c r="AF117" i="1"/>
  <c r="AF109" i="1"/>
  <c r="AF102" i="1"/>
  <c r="AF94" i="1"/>
  <c r="AF86" i="1"/>
  <c r="AF78" i="1"/>
  <c r="AF70" i="1"/>
  <c r="AF62" i="1"/>
  <c r="AF54" i="1"/>
  <c r="AF46" i="1"/>
  <c r="AF38" i="1"/>
  <c r="AF30" i="1"/>
  <c r="AF15" i="1"/>
  <c r="AF7" i="1"/>
  <c r="AG20" i="1"/>
  <c r="AG12" i="1"/>
  <c r="AG143" i="1"/>
  <c r="AG135" i="1"/>
  <c r="AG127" i="1"/>
  <c r="AG119" i="1"/>
  <c r="AG111" i="1"/>
  <c r="AG104" i="1"/>
  <c r="AG96" i="1"/>
  <c r="AG88" i="1"/>
  <c r="AG80" i="1"/>
  <c r="AG72" i="1"/>
  <c r="AG64" i="1"/>
  <c r="AG56" i="1"/>
  <c r="AG48" i="1"/>
  <c r="AG40" i="1"/>
  <c r="AG32" i="1"/>
  <c r="AG17" i="1"/>
  <c r="AG9" i="1"/>
  <c r="F35" i="9"/>
  <c r="G35" i="9"/>
  <c r="G41" i="29" l="1"/>
  <c r="G42" i="29" s="1"/>
  <c r="G43" i="29" s="1"/>
  <c r="F41" i="28"/>
  <c r="F42" i="28" s="1"/>
  <c r="F43" i="28" s="1"/>
  <c r="B32" i="26"/>
  <c r="D32" i="26"/>
  <c r="G40" i="29"/>
  <c r="G39" i="29"/>
  <c r="F40" i="29"/>
  <c r="F39" i="29"/>
  <c r="F41" i="29" s="1"/>
  <c r="F42" i="29" s="1"/>
  <c r="F43" i="29" s="1"/>
  <c r="G40" i="28"/>
  <c r="G39" i="28"/>
  <c r="G41" i="28" s="1"/>
  <c r="G42" i="28" s="1"/>
  <c r="G43" i="28" s="1"/>
  <c r="F40" i="28"/>
  <c r="F39" i="28"/>
  <c r="G40" i="27"/>
  <c r="G39" i="27"/>
  <c r="F40" i="27"/>
  <c r="F39" i="27"/>
  <c r="G36" i="9"/>
  <c r="F36" i="9"/>
  <c r="F42" i="27" l="1"/>
  <c r="F43" i="27" s="1"/>
  <c r="F41" i="27"/>
  <c r="G41" i="27"/>
  <c r="G42" i="27" s="1"/>
  <c r="G43" i="27" s="1"/>
  <c r="G37" i="9"/>
  <c r="F37" i="9"/>
  <c r="G39" i="9" l="1"/>
  <c r="G40" i="9"/>
  <c r="F39" i="9"/>
  <c r="F40" i="9"/>
  <c r="G42" i="9" l="1"/>
  <c r="G43" i="9" s="1"/>
  <c r="G41" i="9"/>
  <c r="F41" i="9"/>
  <c r="F42" i="9" s="1"/>
  <c r="F43" i="9" s="1"/>
  <c r="Q8" i="1"/>
  <c r="R8" i="1"/>
  <c r="S8" i="1"/>
  <c r="T8" i="1"/>
  <c r="U8" i="1"/>
  <c r="V8" i="1"/>
  <c r="W8" i="1"/>
  <c r="S689" i="1" l="1"/>
  <c r="U689" i="1" l="1"/>
  <c r="K695" i="1" s="1"/>
  <c r="K691" i="1"/>
  <c r="P689" i="1" l="1"/>
  <c r="V689" i="1"/>
  <c r="K697" i="1" s="1"/>
  <c r="T689" i="1"/>
  <c r="K693" i="1" s="1"/>
  <c r="O689" i="1"/>
  <c r="Q689" i="1"/>
  <c r="R689" i="1"/>
  <c r="K700" i="1" l="1"/>
  <c r="K690" i="1"/>
</calcChain>
</file>

<file path=xl/sharedStrings.xml><?xml version="1.0" encoding="utf-8"?>
<sst xmlns="http://schemas.openxmlformats.org/spreadsheetml/2006/main" count="4194" uniqueCount="777">
  <si>
    <t>Chiffrier collaboratif de la boite à outils en immobilier collectif - Inspection et estimation de classe D de travaux</t>
  </si>
  <si>
    <t>Fait par :</t>
  </si>
  <si>
    <t>Marc Vanderweyen C.P.I.</t>
  </si>
  <si>
    <t>Édité par :</t>
  </si>
  <si>
    <t>Frédéric Léveillé-Guillemette</t>
  </si>
  <si>
    <t>Dernière mise à jour du fichier :</t>
  </si>
  <si>
    <t>Coordonnées du bâtiment :</t>
  </si>
  <si>
    <t>N/A</t>
  </si>
  <si>
    <t>Déverouillage d'onglets :</t>
  </si>
  <si>
    <t>Les onglets gris sont verrouillés</t>
  </si>
  <si>
    <t>Mot de passe :</t>
  </si>
  <si>
    <t>ALTE</t>
  </si>
  <si>
    <t>Tableau pour rapport</t>
  </si>
  <si>
    <t>Informations de légende</t>
  </si>
  <si>
    <t>Options personnalisées</t>
  </si>
  <si>
    <t>Scénario 0-1 an</t>
  </si>
  <si>
    <t>Scénario 2-5 ans</t>
  </si>
  <si>
    <t>Scénario 6-10 ans</t>
  </si>
  <si>
    <t>Scénario 11-25 ans</t>
  </si>
  <si>
    <t>CONSIGNES D'UTILISATION DU FICHIER (À LIRE ATTENTIVEMENT)</t>
  </si>
  <si>
    <t>OBJECTIF DU CHIFFRIER COLLABORATIF</t>
  </si>
  <si>
    <t xml:space="preserve">SECTION POUR LES PROFESSIONNELS </t>
  </si>
  <si>
    <t>1 - REMPLIR LE TABLEAU ET LES DONNÉS</t>
  </si>
  <si>
    <t xml:space="preserve">a - Bien lire la légende </t>
  </si>
  <si>
    <r>
      <t xml:space="preserve">Un onglet est dédié à la légende afin de permettre de faciliter la compréhension de l'utilisation du fichier ainsi que les interprétation de certaines nomenclatures et données. </t>
    </r>
    <r>
      <rPr>
        <b/>
        <sz val="11"/>
        <color rgb="FF2B1C63"/>
        <rFont val="Calibri"/>
        <family val="2"/>
        <scheme val="minor"/>
      </rPr>
      <t>Il est important de bien prendre le temps de lire la légende afin de pouvoir interpréter les colonnes du tableau de données et comment les remplir.</t>
    </r>
    <r>
      <rPr>
        <sz val="11"/>
        <color rgb="FF2B1C63"/>
        <rFont val="Calibri"/>
        <family val="2"/>
        <scheme val="minor"/>
      </rPr>
      <t xml:space="preserve">
Cliquer sur l'icône </t>
    </r>
    <r>
      <rPr>
        <b/>
        <i/>
        <sz val="11"/>
        <color rgb="FF2B1C63"/>
        <rFont val="Calibri"/>
        <family val="2"/>
        <scheme val="minor"/>
      </rPr>
      <t>"informations de légende"</t>
    </r>
    <r>
      <rPr>
        <sz val="11"/>
        <color rgb="FF2B1C63"/>
        <rFont val="Calibri"/>
        <family val="2"/>
        <scheme val="minor"/>
      </rPr>
      <t xml:space="preserve"> pour se diriger vers l'onglet expliquant la légende et les nomenclatures importantes.</t>
    </r>
  </si>
  <si>
    <t>b - Bien remplir les disciplines associées à chaque action</t>
  </si>
  <si>
    <t>Chaque élément noté présenté dans le tableau de rapport d'état d'immeuble  doit avoir une discipline associée afin de permettre aux clients et GRT de savoir quel professionnel est chargé de superviser l'ajout ou le remplacement de tels éléments. Il est important de spécifier quelle est la discipline en question lors de la rentrée de données.
Par ailleurs, ces discinplines sont utilisées afin de sortir des statistiques sur les travaux et remplacements à effectuer dans un projet.
Des disciplines ont été placées par défaut dans la majorité des éléments présents sur la liste (présentée à titre d'exemple pour montrer le fonctionnement du fichier). Pour chaque projet des cas particuliers peuvent survenir et par consensus entre les professionnels impliqués, certains éléments devront changer de disciplines.
Dans le cadre d'un projet pluridisciplinaire, laisser chaque professionnel impliqué lister les éléments touchant à sa discipline.</t>
  </si>
  <si>
    <t>c - Comprendre l'utilisation des durées de vie</t>
  </si>
  <si>
    <r>
      <t xml:space="preserve">Dans l'onglet </t>
    </r>
    <r>
      <rPr>
        <b/>
        <i/>
        <sz val="11"/>
        <color rgb="FF2B1C63"/>
        <rFont val="Calibri"/>
        <family val="2"/>
        <scheme val="minor"/>
      </rPr>
      <t>"Tableau pour rapport"</t>
    </r>
    <r>
      <rPr>
        <sz val="11"/>
        <color rgb="FF2B1C63"/>
        <rFont val="Calibri"/>
        <family val="2"/>
        <scheme val="minor"/>
      </rPr>
      <t>, il existe trois colonnes permettant la définition de la durée de vie prévue d'un élément relevé par un professionnel. Ces colonnes sont les suivantes : 
 - "DURÉE DE VIE" Représente l'éspérance de vie d'un élément de bâtiment au moment de sa mise en service ou de son achat (sortie du manufacturier)
 - "AGE ACTUEL", Représente l'age réel de l'élément. Le temps écoulé depuis sa mise en service.
 - "VIE RÉSIDUELLE", Représente le temps restant avant que le remplacement de l'élément soit obligatoire. Il peut se calculer en effectuant la différence entre les deux autres colonnes, mais il est possible de remplir directement cette colonne sans remplir les deux autres selon le choix du professionnel ou le manque d'informations quantaux deux dernières colonnes. Il est par contre impératif de remplir la colonne de vie résiduelle afin de permettre d'obtenir des informations utiles à la planification des travaux futurs.</t>
    </r>
  </si>
  <si>
    <t>d - Remplir le coût de remplacement ou de travaux</t>
  </si>
  <si>
    <r>
      <t xml:space="preserve">Il est nécessaire de rappeler que ce chiffrier collaboratif a pour objectif principal la mise en commun et la conformité de présentation au travers d'un même outil utilisé par tous les professionnels impliqués dans le projet. Par conséquent, chaque professionnel devra remplir la colonne de "COÛTS DE REMPLACEMENTS" en se basant sur ses propres calculs effectués à l'interne. Cela a pour but de garder le fichier dans un but de préparation d'un rapport et non pas un outil de calcul.
</t>
    </r>
    <r>
      <rPr>
        <b/>
        <sz val="11"/>
        <color rgb="FF2B1C63"/>
        <rFont val="Calibri"/>
        <family val="2"/>
        <scheme val="minor"/>
      </rPr>
      <t>NE PAS INSÉRER DE COLONNES POUR CALCULER LES COÛTS DANS CE FICHIER. CONSERVER UNE UNIQUE COLONNE POUR LA PRÉSENTATION DES COÛTS PRÉVUS DE REMPLACEMENT!!</t>
    </r>
  </si>
  <si>
    <t>e - Procédure pour insertion de lignes</t>
  </si>
  <si>
    <r>
      <t xml:space="preserve">Dans certains cas de figure des lignes seront nécessaires à ajouter  dépendamment des sections et de la quantité d'éléments à lister dans celles-ci. La procédure pour l'ajout de lignes est la suivante : 
Les lignes à ajouter seront dans le tableau de données principal dans l'onglet </t>
    </r>
    <r>
      <rPr>
        <b/>
        <i/>
        <sz val="11"/>
        <color rgb="FF2B1C63"/>
        <rFont val="Calibri"/>
        <family val="2"/>
        <scheme val="minor"/>
      </rPr>
      <t>"Tableau pour rapport"</t>
    </r>
    <r>
      <rPr>
        <sz val="11"/>
        <color rgb="FF2B1C63"/>
        <rFont val="Calibri"/>
        <family val="2"/>
        <scheme val="minor"/>
      </rPr>
      <t xml:space="preserve">. </t>
    </r>
    <r>
      <rPr>
        <b/>
        <u/>
        <sz val="11"/>
        <color rgb="FF2B1C63"/>
        <rFont val="Calibri"/>
        <family val="2"/>
        <scheme val="minor"/>
      </rPr>
      <t>Lors de l'ajout de lignes, les formules sont prévues pour se prolonger automatiquement.</t>
    </r>
    <r>
      <rPr>
        <sz val="11"/>
        <color rgb="FF2B1C63"/>
        <rFont val="Calibri"/>
        <family val="2"/>
        <scheme val="minor"/>
      </rPr>
      <t xml:space="preserve"> </t>
    </r>
    <r>
      <rPr>
        <i/>
        <sz val="11"/>
        <color rgb="FF2B1C63"/>
        <rFont val="Calibri"/>
        <family val="2"/>
        <scheme val="minor"/>
      </rPr>
      <t xml:space="preserve">Si après l'ajout de lignes des formules ne se sont pas mises dans la nouvelle ligne, il faut les prolonger manuellement en partant des cellules contenant les formules. Un simple "drag-down" sera suffisant.
</t>
    </r>
    <r>
      <rPr>
        <sz val="11"/>
        <color rgb="FF2B1C63"/>
        <rFont val="Calibri"/>
        <family val="2"/>
        <scheme val="minor"/>
      </rPr>
      <t xml:space="preserve">
</t>
    </r>
    <r>
      <rPr>
        <u/>
        <sz val="11"/>
        <color rgb="FF2B1C63"/>
        <rFont val="Calibri"/>
        <family val="2"/>
        <scheme val="minor"/>
      </rPr>
      <t>Option 1 pour ajout de ligne :</t>
    </r>
    <r>
      <rPr>
        <sz val="11"/>
        <color rgb="FF2B1C63"/>
        <rFont val="Calibri"/>
        <family val="2"/>
        <scheme val="minor"/>
      </rPr>
      <t xml:space="preserve"> Utiliser le raccourci en maintenant les touches "Ctrl" et "+" simultanément. pas besoin de sélectionner la ligne au complet pour l'ajout, simplement sélectionnet une case dans le tableau à l'endroit où l'ajout de ligne est souhaité.
</t>
    </r>
    <r>
      <rPr>
        <u/>
        <sz val="11"/>
        <color rgb="FF2B1C63"/>
        <rFont val="Calibri"/>
        <family val="2"/>
        <scheme val="minor"/>
      </rPr>
      <t>Option 2 pour ajout de ligne :</t>
    </r>
    <r>
      <rPr>
        <sz val="11"/>
        <color rgb="FF2B1C63"/>
        <rFont val="Calibri"/>
        <family val="2"/>
        <scheme val="minor"/>
      </rPr>
      <t xml:space="preserve"> Utiliser manuellement la commande en selectionnant la case (pas la ligne au complet) à partir de laquelle l'ajout de ligne est souhaité et effectuer un clic droit / insérer / ligne de tableau au dessus (voir image ci-dessous).</t>
    </r>
  </si>
  <si>
    <t>f - Procédure pour affichage des colonnes masquées</t>
  </si>
  <si>
    <t>Certaines colonnes dans le tableau de données sont masquées car très rarement utilisées. Pour les afficher, sélectionner toutes les colonnes du tableau et effectuer un clic droit puis sélectionner la commande "Afficher" (voir image ci-après). Pour remasquer les colonnes, sélectionner chaque colonne et effectuer la même manoeuvre mais en utilisant la commande "Masquer".</t>
  </si>
  <si>
    <t>2 - EXPORTER LES DONNÉES RECUEILLIES ET CALCULÉES</t>
  </si>
  <si>
    <t>a - Procédure d'actualisation des données (IMPORTANT APRÈS AVOIR REMPLI LE TABLEAU)</t>
  </si>
  <si>
    <r>
      <t xml:space="preserve">Lorsque le tableau de données est terminé. Afin de ressortir les statistiques il faut se rendre dans l'onglet "TCD" et effectuer un clic droit sur </t>
    </r>
    <r>
      <rPr>
        <b/>
        <u/>
        <sz val="11"/>
        <color rgb="FF2B1C63"/>
        <rFont val="Calibri"/>
        <family val="2"/>
        <scheme val="minor"/>
      </rPr>
      <t>chaque tableau</t>
    </r>
    <r>
      <rPr>
        <sz val="11"/>
        <color rgb="FF2B1C63"/>
        <rFont val="Calibri"/>
        <family val="2"/>
        <scheme val="minor"/>
      </rPr>
      <t xml:space="preserve"> puis sélectionner la commande "Actualiser". Cela permet de mettre à jour les données dans les Tableaux croisés dynamiques et des graphiques qui sont directement liés aux fiches de présentation des coûts prévus. </t>
    </r>
  </si>
  <si>
    <t>b - Procédure d'ajustement des taux de contingences</t>
  </si>
  <si>
    <r>
      <t xml:space="preserve">Les onglets </t>
    </r>
    <r>
      <rPr>
        <b/>
        <i/>
        <sz val="11"/>
        <color rgb="FF2B1C63"/>
        <rFont val="Calibri"/>
        <family val="2"/>
        <scheme val="minor"/>
      </rPr>
      <t>"Scénario 0-1 an"</t>
    </r>
    <r>
      <rPr>
        <sz val="11"/>
        <color rgb="FF2B1C63"/>
        <rFont val="Calibri"/>
        <family val="2"/>
        <scheme val="minor"/>
      </rPr>
      <t xml:space="preserve">, </t>
    </r>
    <r>
      <rPr>
        <b/>
        <i/>
        <sz val="11"/>
        <color rgb="FF2B1C63"/>
        <rFont val="Calibri"/>
        <family val="2"/>
        <scheme val="minor"/>
      </rPr>
      <t xml:space="preserve">"Scénario 2-5 ans" </t>
    </r>
    <r>
      <rPr>
        <sz val="11"/>
        <color rgb="FF2B1C63"/>
        <rFont val="Calibri"/>
        <family val="2"/>
        <scheme val="minor"/>
      </rPr>
      <t xml:space="preserve">, </t>
    </r>
    <r>
      <rPr>
        <b/>
        <i/>
        <sz val="11"/>
        <color rgb="FF2B1C63"/>
        <rFont val="Calibri"/>
        <family val="2"/>
        <scheme val="minor"/>
      </rPr>
      <t>"Scénario 6-10 ans"</t>
    </r>
    <r>
      <rPr>
        <sz val="11"/>
        <color rgb="FF2B1C63"/>
        <rFont val="Calibri"/>
        <family val="2"/>
        <scheme val="minor"/>
      </rPr>
      <t xml:space="preserve"> et </t>
    </r>
    <r>
      <rPr>
        <b/>
        <i/>
        <sz val="11"/>
        <color rgb="FF2B1C63"/>
        <rFont val="Calibri"/>
        <family val="2"/>
        <scheme val="minor"/>
      </rPr>
      <t>"Scénario 11-25 ans"</t>
    </r>
    <r>
      <rPr>
        <sz val="11"/>
        <color rgb="FF2B1C63"/>
        <rFont val="Calibri"/>
        <family val="2"/>
        <scheme val="minor"/>
      </rPr>
      <t xml:space="preserve"> sont des onglets de présentation des coûts de travaux prévus en fonction des années restantes avant le remplacement ou la construction des éléments de la liste UNIFORMAT II. 
Leur but est de présenter les travaux à effectuer obligatoiremement et optionnellement tout en chiffrant leurs coûts estimés. Le tableau récapitulatif dans chacune de ces pages présente des contingences. Les contingences sont ajustables selon la façon suivante : </t>
    </r>
  </si>
  <si>
    <t>c - Procédure d'impression de rapports</t>
  </si>
  <si>
    <r>
      <t xml:space="preserve">L'impression de rapport s'effectue en 3 étapes pour envoyer les informations sous-forme de pdf une fois que les données sont prêtes à être envoyés.
Étape 1: Passer l'onglet </t>
    </r>
    <r>
      <rPr>
        <b/>
        <i/>
        <sz val="11"/>
        <color rgb="FF2B1C63"/>
        <rFont val="Calibri"/>
        <family val="2"/>
        <scheme val="minor"/>
      </rPr>
      <t xml:space="preserve">"Pour rapport" </t>
    </r>
    <r>
      <rPr>
        <sz val="11"/>
        <color rgb="FF2B1C63"/>
        <rFont val="Calibri"/>
        <family val="2"/>
        <scheme val="minor"/>
      </rPr>
      <t xml:space="preserve">en mode de présentation.
Une fois dans l'onglet, aller dans le ruban / affichage / Avec sauts de page.
Affichage attendu : 
Étape 2 : Vérifier que pour les onglets </t>
    </r>
    <r>
      <rPr>
        <b/>
        <i/>
        <sz val="11"/>
        <color rgb="FF2B1C63"/>
        <rFont val="Calibri"/>
        <family val="2"/>
        <scheme val="minor"/>
      </rPr>
      <t>"Scénario 0-1 an"</t>
    </r>
    <r>
      <rPr>
        <sz val="11"/>
        <color rgb="FF2B1C63"/>
        <rFont val="Calibri"/>
        <family val="2"/>
        <scheme val="minor"/>
      </rPr>
      <t xml:space="preserve">, </t>
    </r>
    <r>
      <rPr>
        <b/>
        <i/>
        <sz val="11"/>
        <color rgb="FF2B1C63"/>
        <rFont val="Calibri"/>
        <family val="2"/>
        <scheme val="minor"/>
      </rPr>
      <t>"Scénario 2-5 ans"</t>
    </r>
    <r>
      <rPr>
        <sz val="11"/>
        <color rgb="FF2B1C63"/>
        <rFont val="Calibri"/>
        <family val="2"/>
        <scheme val="minor"/>
      </rPr>
      <t xml:space="preserve"> , </t>
    </r>
    <r>
      <rPr>
        <b/>
        <i/>
        <sz val="11"/>
        <color rgb="FF2B1C63"/>
        <rFont val="Calibri"/>
        <family val="2"/>
        <scheme val="minor"/>
      </rPr>
      <t xml:space="preserve">"Scénario 6-10 ans" </t>
    </r>
    <r>
      <rPr>
        <sz val="11"/>
        <color rgb="FF2B1C63"/>
        <rFont val="Calibri"/>
        <family val="2"/>
        <scheme val="minor"/>
      </rPr>
      <t xml:space="preserve">et </t>
    </r>
    <r>
      <rPr>
        <b/>
        <i/>
        <sz val="11"/>
        <color rgb="FF2B1C63"/>
        <rFont val="Calibri"/>
        <family val="2"/>
        <scheme val="minor"/>
      </rPr>
      <t>"Scénario 11-25 ans"</t>
    </r>
    <r>
      <rPr>
        <sz val="11"/>
        <color rgb="FF2B1C63"/>
        <rFont val="Calibri"/>
        <family val="2"/>
        <scheme val="minor"/>
      </rPr>
      <t xml:space="preserve">, l'impression se fait bien sur une seule page (utiliser l'aperçu d'impression / Microsoft Print To PDF)
Étape 3 : Sélectionner les onglets </t>
    </r>
    <r>
      <rPr>
        <b/>
        <i/>
        <sz val="11"/>
        <color rgb="FF2B1C63"/>
        <rFont val="Calibri"/>
        <family val="2"/>
        <scheme val="minor"/>
      </rPr>
      <t>"Pour rapport"</t>
    </r>
    <r>
      <rPr>
        <sz val="11"/>
        <color rgb="FF2B1C63"/>
        <rFont val="Calibri"/>
        <family val="2"/>
        <scheme val="minor"/>
      </rPr>
      <t xml:space="preserve">,  </t>
    </r>
    <r>
      <rPr>
        <b/>
        <i/>
        <sz val="11"/>
        <color rgb="FF2B1C63"/>
        <rFont val="Calibri"/>
        <family val="2"/>
        <scheme val="minor"/>
      </rPr>
      <t>"0-1 an"</t>
    </r>
    <r>
      <rPr>
        <sz val="11"/>
        <color rgb="FF2B1C63"/>
        <rFont val="Calibri"/>
        <family val="2"/>
        <scheme val="minor"/>
      </rPr>
      <t xml:space="preserve">, </t>
    </r>
    <r>
      <rPr>
        <b/>
        <i/>
        <sz val="11"/>
        <color rgb="FF2B1C63"/>
        <rFont val="Calibri"/>
        <family val="2"/>
        <scheme val="minor"/>
      </rPr>
      <t>"2-5 ans"</t>
    </r>
    <r>
      <rPr>
        <sz val="11"/>
        <color rgb="FF2B1C63"/>
        <rFont val="Calibri"/>
        <family val="2"/>
        <scheme val="minor"/>
      </rPr>
      <t xml:space="preserve"> , </t>
    </r>
    <r>
      <rPr>
        <b/>
        <i/>
        <sz val="11"/>
        <color rgb="FF2B1C63"/>
        <rFont val="Calibri"/>
        <family val="2"/>
        <scheme val="minor"/>
      </rPr>
      <t>"6-10 ans"</t>
    </r>
    <r>
      <rPr>
        <sz val="11"/>
        <color rgb="FF2B1C63"/>
        <rFont val="Calibri"/>
        <family val="2"/>
        <scheme val="minor"/>
      </rPr>
      <t xml:space="preserve"> et </t>
    </r>
    <r>
      <rPr>
        <b/>
        <i/>
        <sz val="11"/>
        <color rgb="FF2B1C63"/>
        <rFont val="Calibri"/>
        <family val="2"/>
        <scheme val="minor"/>
      </rPr>
      <t>"11-25 ans"</t>
    </r>
    <r>
      <rPr>
        <sz val="11"/>
        <color rgb="FF2B1C63"/>
        <rFont val="Calibri"/>
        <family val="2"/>
        <scheme val="minor"/>
      </rPr>
      <t xml:space="preserve"> dans la barre du bas et maintenir les touches "Ctrl"et "P" enfoncées pour ouvrir la fenêtre d'impression. S'assurer que la présentation  fonctionne et émettre le PDF.</t>
    </r>
  </si>
  <si>
    <t>SECTION POUR LES GRT (ÉGALEMENT UTILE POUR LES PROFESSIONNELS)</t>
  </si>
  <si>
    <t>1 - CHOISIR LES TRAVAUX PRIORITAIRES SELON PLUSIEURS SCÉNARIOS</t>
  </si>
  <si>
    <t>a - Section de tableau pour GRT</t>
  </si>
  <si>
    <t>Dans l'onglet "Pour rapport", une section du tableau est réservée au développement d'options de priorités de travaux pour la collaboration avec clients ou GRT. 
Cette section du tableau de donnée se trouve dans la section droite du tableau. Un raccourci pour s'y rendre facilement a été préparé (voir image ci-dessous).</t>
  </si>
  <si>
    <t>b - Colonnes d'options à remplir</t>
  </si>
  <si>
    <t>Les colonnes d'options nommées "O1", "O2" et "O3" sont les seules colonnes à modifier. Il est primordial d'avoir terminé de rentrer les données dans le tableau et d'avoir complété la liste des éléments avant de modifier la section des options pour GRT.
Chaque colonne d'option correspond à un scénario de priorité de travaux basé sur les choix des clients / GRT.
Les colonnes d'options sont des listes déroulantes comprenant deux possibilités : "Oui" et "Non". Le "Oui" inclut l'élément  de la liste dans le scénario de travaux en question, le "Non" l'exclut.
N.B. Lorsque les éléments listés par les professionnels ont un niveau de priorité de type "Urgent" ou "Prioritaire", il est imprératif de tous les inclure dans minimalement dans l'option numéro 1, voir les inclure dans les autres options également (dépendamment de la méthodologie choisie pour comparer les options).</t>
  </si>
  <si>
    <t>2 - ANALYSER LES DONNÉES RECUEILLIES</t>
  </si>
  <si>
    <t>a - Procédure pour actualiser les données</t>
  </si>
  <si>
    <r>
      <t xml:space="preserve">Les données tirées des choix des options sont recueillies dans un tableau croisé dynamique placé dans l'onglet </t>
    </r>
    <r>
      <rPr>
        <b/>
        <i/>
        <sz val="11"/>
        <color rgb="FF2B1C63"/>
        <rFont val="Calibri"/>
        <family val="2"/>
        <scheme val="minor"/>
      </rPr>
      <t>"Options"</t>
    </r>
    <r>
      <rPr>
        <sz val="11"/>
        <color rgb="FF2B1C63"/>
        <rFont val="Calibri"/>
        <family val="2"/>
        <scheme val="minor"/>
      </rPr>
      <t xml:space="preserve">. Une fois les choix et les modifications terminés, il faut actualiser les données de ce tableau. On peut y accéder en allant directement dans l'onglet </t>
    </r>
    <r>
      <rPr>
        <b/>
        <i/>
        <sz val="11"/>
        <color rgb="FF2B1C63"/>
        <rFont val="Calibri"/>
        <family val="2"/>
        <scheme val="minor"/>
      </rPr>
      <t>"Options"</t>
    </r>
    <r>
      <rPr>
        <sz val="11"/>
        <color rgb="FF2B1C63"/>
        <rFont val="Calibri"/>
        <family val="2"/>
        <scheme val="minor"/>
      </rPr>
      <t xml:space="preserve"> dans la barre inférieure du chiffrier excel ou en cliquant sur l'icône </t>
    </r>
    <r>
      <rPr>
        <b/>
        <i/>
        <sz val="11"/>
        <color rgb="FF2B1C63"/>
        <rFont val="Calibri"/>
        <family val="2"/>
        <scheme val="minor"/>
      </rPr>
      <t>"Options personnalisées"</t>
    </r>
    <r>
      <rPr>
        <sz val="11"/>
        <color rgb="FF2B1C63"/>
        <rFont val="Calibri"/>
        <family val="2"/>
        <scheme val="minor"/>
      </rPr>
      <t xml:space="preserve"> de la page d'accueil ou présente en entête des autres pages également.
Par la suite, il faut effectuer un clic droit sur le tableau et sélectionner la commande "Actualiser" ou aller dans le ruban : Tableau croisé dynamique/Actualiser ou maintenir les touches "Ctrl" avec "Alt" et "F5" (voir images).</t>
    </r>
  </si>
  <si>
    <t>b - Choix des données à analyser</t>
  </si>
  <si>
    <t>Le tableau de l'onglet "Options" étant un tableau croisé dynamique, il est possible d'extraire diverses données et statistiques pour comparer les options de priorités de travaux en fonction des critères recherchés par les clients / GRT.
En effectuant un clic gauche sur une cellule aléatoire du tableau, une fenêtre de tableau croisé dynamique s'ouvre permettant de faire varier les données à partir desquelles on souhaite extraire des statistiques.
Les éléments de cette liste les plus pertinents pour extraire des données sont les suivants : 
- "PRIORITÉ"
- "CATÉGORIE DE TRAVAUX"
- "Coût scénario 1", "Coût scénario 2"et "Coût scénario 3"
- "VIE RÉSIDUELLE"
N.B. Pour extraire correctement les données des coûts des différents scénarios, 
il est important de placer les coûts dans la case "Valeurs" et de sélectionner "Somme"
 pour chaque coût dans les paramètres de champs (Voir image ci-contre).</t>
  </si>
  <si>
    <t>c - Représentation graphique</t>
  </si>
  <si>
    <t>Les données du tableau croisé dynamique peuvent être présentées sous forme de graphiques en sélectionnant une des cellules du tableau et en sélectionnant dans le ruban : Insertion / Graphique [..]
un graphique est présenté dans le même onglet afin de donner un exemple de représentation pertinente. S'y référer pour conserver la charte graphique.</t>
  </si>
  <si>
    <t>LOGO COLLABORATEUR No1</t>
  </si>
  <si>
    <t>LOGO COLLABORATEUR No2</t>
  </si>
  <si>
    <t>LOGO COLLABORATEUR No3</t>
  </si>
  <si>
    <t>LOGO COLLABORATEUR No4</t>
  </si>
  <si>
    <t>LOGO COLLABORATEUR No5</t>
  </si>
  <si>
    <t>LOGO COLLABORATEUR No6</t>
  </si>
  <si>
    <t>NE PAS TOUCHER</t>
  </si>
  <si>
    <t>REMPLIR MANUELLEMENT</t>
  </si>
  <si>
    <t>LISTE DÉROULANTE
OBLIGATOIRE</t>
  </si>
  <si>
    <t>NB MANUEL</t>
  </si>
  <si>
    <t>FACULTATIF</t>
  </si>
  <si>
    <t>OBLIGATOIRE</t>
  </si>
  <si>
    <t>SEULEMENT VALEUR
OBLIGATOIRE</t>
  </si>
  <si>
    <t>NE PAS REMPLIR
AUTOMATIQUE</t>
  </si>
  <si>
    <t>NE PAS REMPLIR</t>
  </si>
  <si>
    <t>LISTE DÉROULANTE</t>
  </si>
  <si>
    <t>Rapport de carnet de santé d’immeuble 
Chiffrier collaboratif PSES
TABLEAU DE MAINTIEN D'ACTIF</t>
  </si>
  <si>
    <t>priorité</t>
  </si>
  <si>
    <t>Année</t>
  </si>
  <si>
    <t>ELEMENTS</t>
  </si>
  <si>
    <t>LOCATION</t>
  </si>
  <si>
    <t>Qty</t>
  </si>
  <si>
    <t>RECOMMENDATIONS</t>
  </si>
  <si>
    <t>SERVICE LIFE
(Years)</t>
  </si>
  <si>
    <t>ACTUAL AGE
(Years)</t>
  </si>
  <si>
    <t>RESIDUAL LIFE
(Years)</t>
  </si>
  <si>
    <t>REPLACEMENT COSTS PER OCCURRENCE
INCL. 15% TAXES          (2017 dollars)</t>
  </si>
  <si>
    <t>Valeur actuelle des investissements</t>
  </si>
  <si>
    <t>Pour tri du tableau 2</t>
  </si>
  <si>
    <t>Année de référence</t>
  </si>
  <si>
    <r>
      <t>SECTION N</t>
    </r>
    <r>
      <rPr>
        <b/>
        <vertAlign val="superscript"/>
        <sz val="14"/>
        <color rgb="FF2B1C63"/>
        <rFont val="Verdana"/>
        <family val="2"/>
      </rPr>
      <t>O</t>
    </r>
    <r>
      <rPr>
        <b/>
        <sz val="14"/>
        <color rgb="FF2B1C63"/>
        <rFont val="Verdana"/>
        <family val="2"/>
      </rPr>
      <t>.</t>
    </r>
  </si>
  <si>
    <r>
      <t>ITEM N</t>
    </r>
    <r>
      <rPr>
        <b/>
        <sz val="10"/>
        <color rgb="FF2B1C63"/>
        <rFont val="Verdana"/>
        <family val="2"/>
      </rPr>
      <t>O</t>
    </r>
    <r>
      <rPr>
        <b/>
        <sz val="14"/>
        <color rgb="FF2B1C63"/>
        <rFont val="Verdana"/>
        <family val="2"/>
      </rPr>
      <t>.</t>
    </r>
  </si>
  <si>
    <t>ÉLÉMENTS</t>
  </si>
  <si>
    <t>DISCIPLINE</t>
  </si>
  <si>
    <t>LOCALISATION</t>
  </si>
  <si>
    <t>BÂTIMENT No</t>
  </si>
  <si>
    <t>Qté</t>
  </si>
  <si>
    <t>RECOMMANDATIONS</t>
  </si>
  <si>
    <t>DURÉE DE VIE
 (Année)</t>
  </si>
  <si>
    <t>AGE ACTUEL
(Année)</t>
  </si>
  <si>
    <t>VIE RÉSIDUELLE
(Année)</t>
  </si>
  <si>
    <t>COÛTS DE REMPLACEMENT (dollars 2024) avant Taxes</t>
  </si>
  <si>
    <t>NIVEAU DE PRIORITÉ</t>
  </si>
  <si>
    <t>SOMME PAR SECTION DE COÛTS DE REMPLACEMENT
(CA$ AVANT TAXES)</t>
  </si>
  <si>
    <t>Colonne1</t>
  </si>
  <si>
    <t>Urgent
(1-2)</t>
  </si>
  <si>
    <t>Prioritaire
(2-4)</t>
  </si>
  <si>
    <t>Requis
(5-8)</t>
  </si>
  <si>
    <t>Recommandé
(9-13)</t>
  </si>
  <si>
    <t>0-1</t>
  </si>
  <si>
    <t>2-5</t>
  </si>
  <si>
    <t>6-10</t>
  </si>
  <si>
    <t>11-25</t>
  </si>
  <si>
    <t>Colonne2</t>
  </si>
  <si>
    <t>ÉLÉMENTS2</t>
  </si>
  <si>
    <t>PRIORITÉ</t>
  </si>
  <si>
    <t>COÛT DE REMPLACEMENT</t>
  </si>
  <si>
    <t>O1</t>
  </si>
  <si>
    <t>O2</t>
  </si>
  <si>
    <t>O3</t>
  </si>
  <si>
    <t>Coûts option 1</t>
  </si>
  <si>
    <t>Coûts option 2</t>
  </si>
  <si>
    <t>Coûts option 3</t>
  </si>
  <si>
    <t xml:space="preserve"> </t>
  </si>
  <si>
    <t>A</t>
  </si>
  <si>
    <t>INFRASTRUCTURE</t>
  </si>
  <si>
    <t>Oui</t>
  </si>
  <si>
    <t>A 1011</t>
  </si>
  <si>
    <t>FONDATIONS ET DALLES INFÉRIEURES</t>
  </si>
  <si>
    <t>Fondations et dalles inférieures</t>
  </si>
  <si>
    <t>Structure</t>
  </si>
  <si>
    <t>Urgent</t>
  </si>
  <si>
    <t>Non</t>
  </si>
  <si>
    <t xml:space="preserve">Murs de fondation et empattement
</t>
  </si>
  <si>
    <t>Requis</t>
  </si>
  <si>
    <t xml:space="preserve">Pilastres aux murs de fondation
</t>
  </si>
  <si>
    <t>Revêtement et finition extérieurs sur murs de fondations</t>
  </si>
  <si>
    <t>Architecture</t>
  </si>
  <si>
    <t>s.o.</t>
  </si>
  <si>
    <t>n/a</t>
  </si>
  <si>
    <t xml:space="preserve">Système de drainage des fondations
</t>
  </si>
  <si>
    <t xml:space="preserve">Pieux, micropieux, radiers
</t>
  </si>
  <si>
    <t xml:space="preserve">Dalles sur sol
</t>
  </si>
  <si>
    <t xml:space="preserve">Fosses d'ascenseurs
</t>
  </si>
  <si>
    <t>A 1021</t>
  </si>
  <si>
    <t xml:space="preserve">Toit
</t>
  </si>
  <si>
    <t>Structure de toit</t>
  </si>
  <si>
    <t>A 2021</t>
  </si>
  <si>
    <t>CONSTRUCTION EN SOUS-SOL (vide sanitaire)</t>
  </si>
  <si>
    <t>Construction en sous-sol (vide sanitaire)</t>
  </si>
  <si>
    <t xml:space="preserve">Plancher de vide sanitaire
</t>
  </si>
  <si>
    <t>Recommandé</t>
  </si>
  <si>
    <t xml:space="preserve">Plafond de vide sanitaire
</t>
  </si>
  <si>
    <t xml:space="preserve">Coupe-feu de vide sanitaire
</t>
  </si>
  <si>
    <t>Entreprise en construction</t>
  </si>
  <si>
    <t xml:space="preserve">Protection contre l'humidité de sous-sol et de vide sanitaire
</t>
  </si>
  <si>
    <t xml:space="preserve">Isolation de murs de sous-sol et de vide sanitaire
</t>
  </si>
  <si>
    <t xml:space="preserve">Trappe d'accès de vide sanitaire
</t>
  </si>
  <si>
    <t>Grille de ventilation de vide sanitaire</t>
  </si>
  <si>
    <t>Mécanique</t>
  </si>
  <si>
    <t>B</t>
  </si>
  <si>
    <t>SUPERSTRUCTURE ET ENVELOPPE</t>
  </si>
  <si>
    <t>B 1011</t>
  </si>
  <si>
    <t>PLANCHERS ET MURS STRUCTURAUX</t>
  </si>
  <si>
    <t>Planchers et murs structuraux</t>
  </si>
  <si>
    <t>Prioritaire</t>
  </si>
  <si>
    <t>Planchers des bâtiments</t>
  </si>
  <si>
    <t>Faux-planchers au sous-sol et au rez-de-chaussée</t>
  </si>
  <si>
    <t>Murs mitoyens</t>
  </si>
  <si>
    <t>Murs porteurs intérieurs et extérieurs, poutres et colonnes</t>
  </si>
  <si>
    <t>B 1012</t>
  </si>
  <si>
    <t>BALCONS, PALIERS, ESCALIERS, RAMPES ET ÉCHELLES EXTÉRIEURES</t>
  </si>
  <si>
    <t>Balcons, paliers, escaliers, rampes et échelles extérieures</t>
  </si>
  <si>
    <t>Structure des balcons, paliers et escaliers extérieurs</t>
  </si>
  <si>
    <t>Planchers des balcons, rampes et marches d'escaliers</t>
  </si>
  <si>
    <t>Balustrades et mains courantes extérieures</t>
  </si>
  <si>
    <t>Peinture des balcons, paliers et escaliers extérieurs</t>
  </si>
  <si>
    <t>Échelles d'issues intégrées</t>
  </si>
  <si>
    <t>Paliers de services intégrés {eau, combustible, etc.}</t>
  </si>
  <si>
    <t>Auvents, toiles tendu,  domes et coupoles</t>
  </si>
  <si>
    <t>B 2011</t>
  </si>
  <si>
    <t>ENVELOPPE EXTÉRIEURE</t>
  </si>
  <si>
    <t>Parement (moulures et solins inclus)</t>
  </si>
  <si>
    <t>Linteaux libres des ouvertures extérieures</t>
  </si>
  <si>
    <t xml:space="preserve">Allèges non intégrées aux ouvertures extérieures
</t>
  </si>
  <si>
    <t>Isolation, pare-vapeur, pare-air du bâtiment</t>
  </si>
  <si>
    <t>Étanchéité interne {solin souple, etc.)</t>
  </si>
  <si>
    <t>Persiennes et grillages extérieurs</t>
  </si>
  <si>
    <t>Joints et calfeutrage au parement</t>
  </si>
  <si>
    <t>Peinture et teinture au parement</t>
  </si>
  <si>
    <t>Second parement (moulures et solins inclus)</t>
  </si>
  <si>
    <t>Mur rideau</t>
  </si>
  <si>
    <t>B 2021</t>
  </si>
  <si>
    <t>FENÊTRES</t>
  </si>
  <si>
    <t>Fenêtres</t>
  </si>
  <si>
    <t>Cadres et allèges intégrés</t>
  </si>
  <si>
    <t>Parties ouvrantes</t>
  </si>
  <si>
    <t>Parties de verre fixe</t>
  </si>
  <si>
    <t>Moustiquaires</t>
  </si>
  <si>
    <t>Quincaillerie de fenêtres</t>
  </si>
  <si>
    <t>Calfeutrage au périmètre des fenêtres</t>
  </si>
  <si>
    <t>Peinture et teinture des fenêtres</t>
  </si>
  <si>
    <t>B 2031</t>
  </si>
  <si>
    <t>PORTES EXTÉRIEURES</t>
  </si>
  <si>
    <t>Cadres de portes extérieures</t>
  </si>
  <si>
    <t>Portes</t>
  </si>
  <si>
    <t>Contre-portes</t>
  </si>
  <si>
    <t>Quincaillerie de portes extérieures</t>
  </si>
  <si>
    <t>Ferme-portes extérieurs</t>
  </si>
  <si>
    <t>Seuils de portes extérieures</t>
  </si>
  <si>
    <t>Coupe-froid de portes</t>
  </si>
  <si>
    <t>Calfeutrage au périmètre des portes</t>
  </si>
  <si>
    <t>Peinture et teinture des portes extérieures</t>
  </si>
  <si>
    <t>Vitrage de portes</t>
  </si>
  <si>
    <t>Portes-fenêtres</t>
  </si>
  <si>
    <t>Portes-patio</t>
  </si>
  <si>
    <t>Portes de garage</t>
  </si>
  <si>
    <t>B 3011</t>
  </si>
  <si>
    <t>COUVERTURE</t>
  </si>
  <si>
    <t>Couverture</t>
  </si>
  <si>
    <t>Membrane de toit</t>
  </si>
  <si>
    <t>Solinage de toit</t>
  </si>
  <si>
    <t>Ventilateurs de toit (à gravité, statiques et mobiles)</t>
  </si>
  <si>
    <t>Circulation sur le toit</t>
  </si>
  <si>
    <t>Avant-toit et soffites d'avant-toit</t>
  </si>
  <si>
    <t>Gouttières et descentes pluviales</t>
  </si>
  <si>
    <t>Câbles chauffants et protection au toit</t>
  </si>
  <si>
    <t>Marquises</t>
  </si>
  <si>
    <t>Dalles en porte-à-faux - toiture terasses - toit verte</t>
  </si>
  <si>
    <t>B 3021</t>
  </si>
  <si>
    <t>OUVERTURES DE TOIT</t>
  </si>
  <si>
    <t>Lanterneaux</t>
  </si>
  <si>
    <t>Ouvertures et sorties mécaniques au toit</t>
  </si>
  <si>
    <t>Trappe d'accès au toit</t>
  </si>
  <si>
    <t>B 3091</t>
  </si>
  <si>
    <t>COMPOSANTS DES COMBLES (entretoit)</t>
  </si>
  <si>
    <t>Trappe d'accès à l'entretoit</t>
  </si>
  <si>
    <t>Circulation dans l'entretoit</t>
  </si>
  <si>
    <t>Isolation et pare-vapeur à l'entretoit</t>
  </si>
  <si>
    <t>Coupe-feu dans l'entretoit</t>
  </si>
  <si>
    <t>Ventilateurs muraux d'entretoit</t>
  </si>
  <si>
    <t>C</t>
  </si>
  <si>
    <t>AMÉNAGEMENT INTÉRIEUR (aire commune)</t>
  </si>
  <si>
    <t>C 1011</t>
  </si>
  <si>
    <t>CLOISONS</t>
  </si>
  <si>
    <t>Cloisons</t>
  </si>
  <si>
    <t>Cloisonnements coupe-feu</t>
  </si>
  <si>
    <t>Autres cloisonnements</t>
  </si>
  <si>
    <t>Balustrades intérieures</t>
  </si>
  <si>
    <t>Trappes d'accès dans les cloisonnements coupe-feu</t>
  </si>
  <si>
    <t>fenetres interieures</t>
  </si>
  <si>
    <t>C 1021</t>
  </si>
  <si>
    <t>PORTES INTÉRIEURES</t>
  </si>
  <si>
    <t>Quincaillerie de portes intérieures</t>
  </si>
  <si>
    <t>Ferme-portes intérieurs</t>
  </si>
  <si>
    <t>Cadres</t>
  </si>
  <si>
    <t>Vitrage de porte</t>
  </si>
  <si>
    <t>Portes de garage interieur</t>
  </si>
  <si>
    <t>C 1031</t>
  </si>
  <si>
    <t>ACCESSOIRES INTÉGRÉS</t>
  </si>
  <si>
    <t>Cloisons démontables et grillages</t>
  </si>
  <si>
    <t>Accessoires des locaux communautaires</t>
  </si>
  <si>
    <t>Cases postales et boîtes aux lettres</t>
  </si>
  <si>
    <t>Mains courantes des corridors</t>
  </si>
  <si>
    <t>Signalisation et identification de pièces</t>
  </si>
  <si>
    <t>Plans d'évacuation du bâtiment</t>
  </si>
  <si>
    <t>accesoires SDB (cloisons etc.)</t>
  </si>
  <si>
    <t>C 2011</t>
  </si>
  <si>
    <t>ESCALIERS</t>
  </si>
  <si>
    <t>Construction des marches et paliers</t>
  </si>
  <si>
    <t>Mains courantes et balustrades</t>
  </si>
  <si>
    <t>Revêtement des marches, contremarches et paliers</t>
  </si>
  <si>
    <t>Revêtement des mains courantes et balustrades</t>
  </si>
  <si>
    <t>Nez de marche et paliers</t>
  </si>
  <si>
    <t>C 3011</t>
  </si>
  <si>
    <t>PEINTURE DES MURS, PLAFONDS, ESCALIERS ET AUTRES FINIS INTÉRIEURS</t>
  </si>
  <si>
    <t>Peinture des murs et plafonds</t>
  </si>
  <si>
    <t>Autres finitions des murs et plafonds</t>
  </si>
  <si>
    <t>Plafonds suspendus</t>
  </si>
  <si>
    <t>Peinture des marches, contre-marches et paliers</t>
  </si>
  <si>
    <t>Peinture des mains courantes et balustrades</t>
  </si>
  <si>
    <t>Peinture et teinture de portes et cadres</t>
  </si>
  <si>
    <t>C 3021</t>
  </si>
  <si>
    <t>FINITIONS DE PLANCHERS</t>
  </si>
  <si>
    <t>Couvre-sols souples et tapis</t>
  </si>
  <si>
    <t>Céramique, pierre, etc.</t>
  </si>
  <si>
    <t>Finition de planchers en bois</t>
  </si>
  <si>
    <t>Finition de planchers en béton</t>
  </si>
  <si>
    <t>Grilles gratte-pieds et tapis-brosse</t>
  </si>
  <si>
    <t>C 3022</t>
  </si>
  <si>
    <t>AIRES DE STATIONNEMENT INTÉRIEUR (garage)</t>
  </si>
  <si>
    <t>Revêtements de plancher des garages</t>
  </si>
  <si>
    <t>Bordures, butoirs et dos-d'âne intérieurs</t>
  </si>
  <si>
    <t>Glissières de sécurité et commande d'accès intérieure</t>
  </si>
  <si>
    <t>Lignes de peinture et marquage intérieurs</t>
  </si>
  <si>
    <t>Signalisation intérieure</t>
  </si>
  <si>
    <t>D</t>
  </si>
  <si>
    <t>SERVICES (aire commune)</t>
  </si>
  <si>
    <t>D 1011</t>
  </si>
  <si>
    <t>ASCENSEURS, PLATES-FORMES, ETC.</t>
  </si>
  <si>
    <t>Ascenseurs, plates-formes, etc.</t>
  </si>
  <si>
    <t>Monte personne</t>
  </si>
  <si>
    <t>Monte plat</t>
  </si>
  <si>
    <t>D 1012</t>
  </si>
  <si>
    <t>ESCALIER MOBILE ET TAPIS ROULANT, ETC.</t>
  </si>
  <si>
    <t>Chute a dechets</t>
  </si>
  <si>
    <t>Chute a linge</t>
  </si>
  <si>
    <t>D 2011</t>
  </si>
  <si>
    <t>APPAREILS DE PLOMBERIE (aire commune)</t>
  </si>
  <si>
    <t>SDB: Tolette-urinoire -lavabo- evier- douche- bain</t>
  </si>
  <si>
    <t xml:space="preserve">Cuve de nettoyage </t>
  </si>
  <si>
    <t>Fontaine a boire</t>
  </si>
  <si>
    <t xml:space="preserve">Traitment d'eau: Adosisur d'eau, - Filtre d'Eau </t>
  </si>
  <si>
    <t>lave-œil</t>
  </si>
  <si>
    <t>Autres?</t>
  </si>
  <si>
    <t>D 2021</t>
  </si>
  <si>
    <t>RÉSEAU D'EAU DOMESTIQUE</t>
  </si>
  <si>
    <t>Système de traitement d'eau</t>
  </si>
  <si>
    <t>Équipement de pompage de surpression et panneau contrôle</t>
  </si>
  <si>
    <t>Tuyauterie de distribution d'eau froide, + ECD ECR</t>
  </si>
  <si>
    <t>DAr, Compteurs d'Eau</t>
  </si>
  <si>
    <t>D 2022</t>
  </si>
  <si>
    <t>CHAUFFE-EAU DOMESTIQUE (aire commune)</t>
  </si>
  <si>
    <t xml:space="preserve">Chauffe-eau indeviduel </t>
  </si>
  <si>
    <t>Système de chauffe eau</t>
  </si>
  <si>
    <t>Unité de réserve d'eau</t>
  </si>
  <si>
    <t>Pompe de recirculation ECR</t>
  </si>
  <si>
    <t>D 2031</t>
  </si>
  <si>
    <t>RÉSEAU SANITAIRE ET PLUVIAL</t>
  </si>
  <si>
    <t>Réseau sanitaire et pluvial  et évents</t>
  </si>
  <si>
    <t>Fosses intérieures et drains</t>
  </si>
  <si>
    <t xml:space="preserve"> puisards et pompes submersibles</t>
  </si>
  <si>
    <t xml:space="preserve">equipment du Basins de retention </t>
  </si>
  <si>
    <t>D 3011</t>
  </si>
  <si>
    <t>SOURCE D'ÉNERGIE AUTRE QU'ÉLECTRIQUE</t>
  </si>
  <si>
    <t>Approvisionnement en gaz naturel et réseau intérieur</t>
  </si>
  <si>
    <t>D 3012</t>
  </si>
  <si>
    <t>Autres - SOURCE D'ÉNERGIE AUTRE QU'ÉLECTRIQUE</t>
  </si>
  <si>
    <t>Approvisionnement en huile de chauffage et réservoirs</t>
  </si>
  <si>
    <t>Approvisionnement en gaz propane et réservoirs</t>
  </si>
  <si>
    <t>Approvisionnement en charbon</t>
  </si>
  <si>
    <t>Approvisionnement en vapeur</t>
  </si>
  <si>
    <t>Approvisionnement en eau chaude</t>
  </si>
  <si>
    <t>Système d'énergie solaire</t>
  </si>
  <si>
    <t>Système d'énergie éolienne</t>
  </si>
  <si>
    <t>D 3021</t>
  </si>
  <si>
    <t>SYSTÈME CENTRAL DE CHAUFFAGE (vapeur, eau chaude, air chaud)</t>
  </si>
  <si>
    <t>Chaudière pour chauffage</t>
  </si>
  <si>
    <t>D 3031</t>
  </si>
  <si>
    <t>SYSTÈME CENTRAL DE refroidisment (eau mitigé, eau froide , refrigerent)</t>
  </si>
  <si>
    <t xml:space="preserve">Tour d'Eau </t>
  </si>
  <si>
    <t>Refroidisseur (Chiller)</t>
  </si>
  <si>
    <t>Condenseur commune - independant</t>
  </si>
  <si>
    <t>D 3041</t>
  </si>
  <si>
    <t>Système de ventilation central (incluant climatisation et chauffage si présents)</t>
  </si>
  <si>
    <t>Distribution de CVCA (gaines de ventilation etc..)</t>
  </si>
  <si>
    <t>Système d'alimentation et de distribution d'air</t>
  </si>
  <si>
    <t>Système d'évacuation d'air (sans échangeur)</t>
  </si>
  <si>
    <t>Ventilateur(s)  (distribution commun/ gaine de ventiation commune)</t>
  </si>
  <si>
    <t>Ventilateurs d'evacuation  pour logements - au toit ou garage</t>
  </si>
  <si>
    <t xml:space="preserve">Ventilateurs d'evacuation  chute a dechets au toit </t>
  </si>
  <si>
    <t xml:space="preserve">Ventilateurs d'evacuation  commun pour des SDBt </t>
  </si>
  <si>
    <t>Climatiseur / Thermopompe  (raccordé au reseau refroidie d'eau CVCA)</t>
  </si>
  <si>
    <t>Évaporateur(s) individuel(s) -   VRF (raccores au reseaude refrigerant commune)</t>
  </si>
  <si>
    <t xml:space="preserve">Unité(s) de toit(s) </t>
  </si>
  <si>
    <t>Ventilateur(s)  de recuperation (Pas echangeur d'air VRC)</t>
  </si>
  <si>
    <t xml:space="preserve">Serpintin de recuperation </t>
  </si>
  <si>
    <t>Ventilo convecteurs CVCA  (raccordé au reseau refroidie d'eau CVCA)</t>
  </si>
  <si>
    <t>Aérotherme(s) - Eau de chauffage  (raccordé au reseau refroidie d'eau CVCA)</t>
  </si>
  <si>
    <t>Radiateurs  CVCA -  (raccordé au reseau refroidie d'eau CVCA)</t>
  </si>
  <si>
    <t>Groupe de traitment de l'air</t>
  </si>
  <si>
    <t>D 3042</t>
  </si>
  <si>
    <t>Réseau de Transmission d'énergie CVCA central (d'eau, de réfrigérant ou de vapeur)</t>
  </si>
  <si>
    <t>Réseau(x) de distribution de chauffage à l'eau chaude</t>
  </si>
  <si>
    <t>Radiateurs, aérotherme de chauffage à l'eau chaude</t>
  </si>
  <si>
    <t>Réseau(x) de distribution de chauffage à vapeur</t>
  </si>
  <si>
    <t>Réseau(x) de distribution d'eau mitigée</t>
  </si>
  <si>
    <t>Réseau(x) de distribution geothermie</t>
  </si>
  <si>
    <t>Réseau(x) de distribution d'eau refroidie</t>
  </si>
  <si>
    <t>Réseau(x) de distribution de refrigerant</t>
  </si>
  <si>
    <t>Pompe(s) de circulation - CVCA</t>
  </si>
  <si>
    <t>Traitement chimique - CVCA</t>
  </si>
  <si>
    <t>Controleurs</t>
  </si>
  <si>
    <t>Filtres</t>
  </si>
  <si>
    <t>Système d'ajoute de glycol</t>
  </si>
  <si>
    <t>Échangeur à plaques</t>
  </si>
  <si>
    <t>Échangeur thermique à calandre (à tubes)</t>
  </si>
  <si>
    <t xml:space="preserve"> Réservoir d’eau hydronique</t>
  </si>
  <si>
    <t xml:space="preserve">Chauffe-eau indirect </t>
  </si>
  <si>
    <t>D 3043</t>
  </si>
  <si>
    <t>Système specialisée : ventilation d'air frais central</t>
  </si>
  <si>
    <t>Unité(s) d'apport d'air frais</t>
  </si>
  <si>
    <t>Ventilateur(s) récupérateur(s) de chaleur (Grand / partagée)</t>
  </si>
  <si>
    <t>Ventilateur(s) d'air frais (plus petit)</t>
  </si>
  <si>
    <t>Accesoires - serp chauffage elec, VM, serpentin hydronique</t>
  </si>
  <si>
    <t>Système d'évacuation d'air (échangeur commun)</t>
  </si>
  <si>
    <t>D 3044</t>
  </si>
  <si>
    <t>Système specialisée : ventilation pour le garage central</t>
  </si>
  <si>
    <t>Ventilateurs d'evacuation</t>
  </si>
  <si>
    <t>Ventilateurs de circulation d'air</t>
  </si>
  <si>
    <t>Serpintin électrique</t>
  </si>
  <si>
    <t>Volets motorisée  (inclus avec system si applicable)</t>
  </si>
  <si>
    <t>Controleur</t>
  </si>
  <si>
    <t>Sondes de CO</t>
  </si>
  <si>
    <t>Sondes de NO2</t>
  </si>
  <si>
    <t>D 3045</t>
  </si>
  <si>
    <t>Système specialisée : ventilation Piscine central</t>
  </si>
  <si>
    <t xml:space="preserve">Deshumidificateur de la piscine </t>
  </si>
  <si>
    <t>Ventilateur (systemes de changement d'air)</t>
  </si>
  <si>
    <t>Condenseur pour deshumidificateur</t>
  </si>
  <si>
    <t>Accesoires - serp chauffage elec, VM, serpintin hydroniquye ?</t>
  </si>
  <si>
    <t>D 3046</t>
  </si>
  <si>
    <t>Système specialisée : ventilation pour le contrôle de la fumée central</t>
  </si>
  <si>
    <t>Ventilateurs de control de fumé</t>
  </si>
  <si>
    <t>Accesoires - serp chauffage elec, VM, serpentin hydroniquye</t>
  </si>
  <si>
    <t>D 3049</t>
  </si>
  <si>
    <t>Système specialisée : Autres systemes central</t>
  </si>
  <si>
    <t xml:space="preserve">Humidificateur(s) </t>
  </si>
  <si>
    <t>Systemes d'evacuation de radon</t>
  </si>
  <si>
    <t>Systemes d'evacuation de methane</t>
  </si>
  <si>
    <t>Systemes  de filatration d'air (independant)</t>
  </si>
  <si>
    <t>Hotte(s) de cuisinière comercial(s)</t>
  </si>
  <si>
    <t>D 3051</t>
  </si>
  <si>
    <t>Unités de chauffage indépendant / Monobloc</t>
  </si>
  <si>
    <t>Chauffage par plinthes</t>
  </si>
  <si>
    <t>Aérotherme</t>
  </si>
  <si>
    <t>Ventilateur {sans conduits)</t>
  </si>
  <si>
    <t>Ventiloconvecteur</t>
  </si>
  <si>
    <t>Serpentin(s) électrique(s)</t>
  </si>
  <si>
    <t>Unité de chauffage-ventilation (type hôtel)</t>
  </si>
  <si>
    <t>Climatiseur</t>
  </si>
  <si>
    <t xml:space="preserve">Accesoires - serp chauffage elec, VM, </t>
  </si>
  <si>
    <t>D 3052</t>
  </si>
  <si>
    <t>Unités de ventilation indépendante/monobloc</t>
  </si>
  <si>
    <t>Ventilateur(s) récupérateur(s) de chaleur (VRC, Echangeur d'air)</t>
  </si>
  <si>
    <t>Ventilateur(s) d'air frais</t>
  </si>
  <si>
    <t>Petit(s) évacuateur(s)</t>
  </si>
  <si>
    <t>Hotte(s) de cuisinière résidentielle(s)</t>
  </si>
  <si>
    <t>Ventilateur(s) purificateur d'air (UV)</t>
  </si>
  <si>
    <t>Volets motorisée (independant)</t>
  </si>
  <si>
    <t>D 3053</t>
  </si>
  <si>
    <t>UNITÉ CVCA AUTONOME OU MONOBLOC (chauffage, ventilation ) Unités de climatisation/thermopompe indépendantes ou monobloc</t>
  </si>
  <si>
    <t>Unité(s) bibloc(s) (sans gaine)</t>
  </si>
  <si>
    <t>Unité(s) bibloc(s) (avec gaine)</t>
  </si>
  <si>
    <t>Unité(s) monobloc(s)  (fenestrel)</t>
  </si>
  <si>
    <t>Unité(s) monobloc(s) type central</t>
  </si>
  <si>
    <t>Unité(s) frigorifique(s)</t>
  </si>
  <si>
    <t>D 4011</t>
  </si>
  <si>
    <t>GICLEURS</t>
  </si>
  <si>
    <t>Équipement de pompage de surpression, gicleurs</t>
  </si>
  <si>
    <t>Réseau de gicleurs</t>
  </si>
  <si>
    <t>Panneau de commande, gicleurs</t>
  </si>
  <si>
    <t>Canalisation d'alimentation en eau (intérieure)</t>
  </si>
  <si>
    <t>Équipement de pompage (incendie)</t>
  </si>
  <si>
    <t>Cabinets et boyaux d'incendie</t>
  </si>
  <si>
    <t>Bornes-fontaines</t>
  </si>
  <si>
    <t>D 5011</t>
  </si>
  <si>
    <t>ENTRÉE ÉLECTRIQUE ET DISTRIBUTION</t>
  </si>
  <si>
    <t>Entrée électrique, distribution et délesteur de charge</t>
  </si>
  <si>
    <t>Transformateurs (intérieurs et extérieurs)</t>
  </si>
  <si>
    <t>Compteurs individuels et communs</t>
  </si>
  <si>
    <t>D 5021</t>
  </si>
  <si>
    <r>
      <t xml:space="preserve">ÉCLAIRAGE ET </t>
    </r>
    <r>
      <rPr>
        <b/>
        <sz val="14"/>
        <color rgb="FF2B1C63"/>
        <rFont val="Calibri"/>
        <family val="2"/>
        <scheme val="minor"/>
      </rPr>
      <t>DISTRIBUTION SECONDAIRE - séparée dans nos rapports dans le passé</t>
    </r>
  </si>
  <si>
    <t>Câblage et dispositif de filerie</t>
  </si>
  <si>
    <t>Appareils d'éclairage du bâtiment</t>
  </si>
  <si>
    <t>D 5031</t>
  </si>
  <si>
    <t>SYSTÈME DE DÉTECTION ET D'ALARME INCENDIE</t>
  </si>
  <si>
    <t>Système de détection et d'alarme incendie</t>
  </si>
  <si>
    <t>Réseau de détection, supervision</t>
  </si>
  <si>
    <t>Stations manuelles d'alarme-incendie</t>
  </si>
  <si>
    <t>Avertisseurs sonores et visuels</t>
  </si>
  <si>
    <t>Système de communication d'urgence des pompiers</t>
  </si>
  <si>
    <t>Système de détection monoxyde de carbon (excluant system ventilation du garage D3044)</t>
  </si>
  <si>
    <t>Système de détection monoxyde de methane sauf si inclus avec système de ventilation (EG du garage)</t>
  </si>
  <si>
    <t>D 5032</t>
  </si>
  <si>
    <t>SYSTÈME DE COMMUNICATION ET AUTRES (INTÉRIEUR ET EXTÉRIEUR)</t>
  </si>
  <si>
    <t>Interphone et système d'appels visiteurs</t>
  </si>
  <si>
    <t>D 5091</t>
  </si>
  <si>
    <t>INDICATEURS DE SORTIE, ÉCLAIRAGE D'URGENCE SUR BATTERIES</t>
  </si>
  <si>
    <t>Indicateurs de sortie d'urgence</t>
  </si>
  <si>
    <t>Éclairage d'urgence sur batteries</t>
  </si>
  <si>
    <t>D 5092</t>
  </si>
  <si>
    <t>GÉNÉRATRICE D'URGENCE</t>
  </si>
  <si>
    <t>Génératrice</t>
  </si>
  <si>
    <t>Réservoir de combustible</t>
  </si>
  <si>
    <t>E</t>
  </si>
  <si>
    <r>
      <t xml:space="preserve">ÉQUIPEMENTS ET AMEUBLEMENTS </t>
    </r>
    <r>
      <rPr>
        <b/>
        <sz val="14"/>
        <color rgb="FF2B1C63"/>
        <rFont val="Arial"/>
        <family val="2"/>
      </rPr>
      <t>(aire commune)</t>
    </r>
  </si>
  <si>
    <t>E 1011</t>
  </si>
  <si>
    <t>ÉQUIPEMENTS de buanderie</t>
  </si>
  <si>
    <t>E 1012</t>
  </si>
  <si>
    <t>ÉQUIPEMENTS de vestiere et SDB commune</t>
  </si>
  <si>
    <t>E 1013</t>
  </si>
  <si>
    <t>ÉQUIPEMENTS  de salle d'entrainment</t>
  </si>
  <si>
    <t>E 1014</t>
  </si>
  <si>
    <t>ÉQUIPEMENTS de bureau</t>
  </si>
  <si>
    <t>E 1031</t>
  </si>
  <si>
    <t>ÉQUIPEMENTS  pour vehicule - Quai - Barieres de ststionnement</t>
  </si>
  <si>
    <t>E 1091</t>
  </si>
  <si>
    <t>ÉQUIPEMENTS  de services alimentaires</t>
  </si>
  <si>
    <t>E 1092</t>
  </si>
  <si>
    <t>ÉQUIPEMENTS d'entretien et autres</t>
  </si>
  <si>
    <t>E 1093</t>
  </si>
  <si>
    <t>ÉQUIPEMENTS pour manitention de dechets - contaners -compacteur - VTT</t>
  </si>
  <si>
    <t>E 1094</t>
  </si>
  <si>
    <t>ÉQUIPEMENTS Équipement pour lavage des vitres</t>
  </si>
  <si>
    <t>E 2011</t>
  </si>
  <si>
    <t>Ameublement et décoration (fixes et mobiles)</t>
  </si>
  <si>
    <t>F</t>
  </si>
  <si>
    <t>CONSTRUCTION SPÉCIALE ET DÉMOLITION</t>
  </si>
  <si>
    <t>F1011</t>
  </si>
  <si>
    <t>Structure spéciale</t>
  </si>
  <si>
    <t>F1021</t>
  </si>
  <si>
    <t>Sous-ensembles intégrés</t>
  </si>
  <si>
    <t>F1031</t>
  </si>
  <si>
    <t>Système spécial de construction</t>
  </si>
  <si>
    <t>F1041</t>
  </si>
  <si>
    <t>piscine et bain a remous</t>
  </si>
  <si>
    <t>F1042</t>
  </si>
  <si>
    <t>Saunas</t>
  </si>
  <si>
    <t>F1043</t>
  </si>
  <si>
    <t>Fontaines et basins d'Eau</t>
  </si>
  <si>
    <t>F1044</t>
  </si>
  <si>
    <t>Installation spéciale - Autres</t>
  </si>
  <si>
    <t>F1051</t>
  </si>
  <si>
    <t>Instrumentation et régulation spéciale</t>
  </si>
  <si>
    <t>F2011</t>
  </si>
  <si>
    <t>Démantèlement d'éléments de bâtiment</t>
  </si>
  <si>
    <t>F2021</t>
  </si>
  <si>
    <t>Élimination de produits dangereux (amiante, etc.)</t>
  </si>
  <si>
    <r>
      <t>G</t>
    </r>
    <r>
      <rPr>
        <b/>
        <sz val="16"/>
        <color rgb="FF2B1C63"/>
        <rFont val="Arial"/>
        <family val="2"/>
      </rPr>
      <t>/Q</t>
    </r>
  </si>
  <si>
    <t>AMÉNAGEMENT DU SITE</t>
  </si>
  <si>
    <r>
      <t xml:space="preserve">G/Q </t>
    </r>
    <r>
      <rPr>
        <b/>
        <sz val="9"/>
        <color rgb="FF2B1C63"/>
        <rFont val="Arial"/>
        <family val="2"/>
      </rPr>
      <t>2021</t>
    </r>
  </si>
  <si>
    <t>AIRES DE STATIONNEMENT ET ACCÈS</t>
  </si>
  <si>
    <t>Aires de stationnement et accès</t>
  </si>
  <si>
    <t>Revêtements et infrastructure</t>
  </si>
  <si>
    <t>Bordures, butoirs et dos-d'âne</t>
  </si>
  <si>
    <t>Glissières de sécurité et commandes d'accès</t>
  </si>
  <si>
    <t>Lignes de peinture et marquage</t>
  </si>
  <si>
    <t>Signalisation</t>
  </si>
  <si>
    <r>
      <t xml:space="preserve">G/Q </t>
    </r>
    <r>
      <rPr>
        <b/>
        <sz val="9"/>
        <color rgb="FF2B1C63"/>
        <rFont val="Arial"/>
        <family val="2"/>
      </rPr>
      <t>2031</t>
    </r>
  </si>
  <si>
    <t>AIRES DE CIRCULATION PIÉTONNIÈRE</t>
  </si>
  <si>
    <t>Aires de circulation piétonnière</t>
  </si>
  <si>
    <t>Revêtements et bordures des surfaces piétonnières</t>
  </si>
  <si>
    <t>Infrastructure des surfaces piétonnières</t>
  </si>
  <si>
    <r>
      <t xml:space="preserve">G/Q </t>
    </r>
    <r>
      <rPr>
        <b/>
        <sz val="9"/>
        <color rgb="FF2B1C63"/>
        <rFont val="Arial"/>
        <family val="2"/>
      </rPr>
      <t>2032</t>
    </r>
  </si>
  <si>
    <t>ESCALIERS ET RAMPES EXTÉRIEURS</t>
  </si>
  <si>
    <t>Marches et revêtements des escaliers et rampes extérieurs</t>
  </si>
  <si>
    <t>Balustrade et mains courantes des escaliers et rampes ext.</t>
  </si>
  <si>
    <t>Infrastructure des escaliers et rampes extérieurs</t>
  </si>
  <si>
    <t>Ponts pietonier</t>
  </si>
  <si>
    <r>
      <t xml:space="preserve">G/Q </t>
    </r>
    <r>
      <rPr>
        <b/>
        <sz val="9"/>
        <color rgb="FF2B1C63"/>
        <rFont val="Arial"/>
        <family val="2"/>
      </rPr>
      <t>2041</t>
    </r>
  </si>
  <si>
    <t>TERRASSES ET DALLES EXTÉRIEURES</t>
  </si>
  <si>
    <t>Terrasses et dalles extérieures</t>
  </si>
  <si>
    <t>Revêtements des terrasses extérieures</t>
  </si>
  <si>
    <t>Infrastructure des terrasses extérieures</t>
  </si>
  <si>
    <r>
      <t xml:space="preserve">G/Q </t>
    </r>
    <r>
      <rPr>
        <b/>
        <sz val="9"/>
        <color rgb="FF2B1C63"/>
        <rFont val="Arial"/>
        <family val="2"/>
      </rPr>
      <t>2042</t>
    </r>
  </si>
  <si>
    <t>MURS DE SOUTÈNEMENT, TALUS EN PIERRE, ETC.</t>
  </si>
  <si>
    <t>Construction des murs de soutènement</t>
  </si>
  <si>
    <t>Infrastructure des murs de soutènement</t>
  </si>
  <si>
    <t>Garde-corps aux murs de soutènement</t>
  </si>
  <si>
    <t>Margelles, murets, etc.</t>
  </si>
  <si>
    <r>
      <t xml:space="preserve">G/Q </t>
    </r>
    <r>
      <rPr>
        <b/>
        <sz val="9"/>
        <color rgb="FF2B1C63"/>
        <rFont val="Arial"/>
        <family val="2"/>
      </rPr>
      <t>2043</t>
    </r>
  </si>
  <si>
    <t>REMISES ET AUTRES CONSTRUCTIONS</t>
  </si>
  <si>
    <t>Remises pour locataires</t>
  </si>
  <si>
    <t>Remises pour entretien</t>
  </si>
  <si>
    <t>Conteneurs à déchets {construction)</t>
  </si>
  <si>
    <t>Ajouts au bâtiment</t>
  </si>
  <si>
    <r>
      <t xml:space="preserve">G/Q </t>
    </r>
    <r>
      <rPr>
        <b/>
        <sz val="9"/>
        <color rgb="FF2B1C63"/>
        <rFont val="Arial"/>
        <family val="2"/>
      </rPr>
      <t>2044</t>
    </r>
  </si>
  <si>
    <t>AUTRES AMÉNAGEMENTS DU SITE ET AMÉNAGEMENT PAYSAGER</t>
  </si>
  <si>
    <t>Murets décoratifs et boîtes à fleurs</t>
  </si>
  <si>
    <t>Écrans, clôtures et barrières - séparée dans nos rapports dans le passé</t>
  </si>
  <si>
    <t>Surfaces gazonnées</t>
  </si>
  <si>
    <t>Arbres, arbustes et plates-bandes</t>
  </si>
  <si>
    <t>Peinture métaux ouvrés, équipements méc. et élect.</t>
  </si>
  <si>
    <t>Peinture, teinture et traitement clôtures</t>
  </si>
  <si>
    <t>Peinture et traitement du béton, dallage, asphalte</t>
  </si>
  <si>
    <t>Décontamination du site</t>
  </si>
  <si>
    <t>Terains de sport - tennis - parc d'Enfant</t>
  </si>
  <si>
    <t>Cours d'Eau</t>
  </si>
  <si>
    <t>Ensignes</t>
  </si>
  <si>
    <t>Systemes d'irigation - Ici ou 3011</t>
  </si>
  <si>
    <t>Meubles exterieur</t>
  </si>
  <si>
    <r>
      <t xml:space="preserve">G/Q </t>
    </r>
    <r>
      <rPr>
        <b/>
        <sz val="9"/>
        <color rgb="FF2B1C63"/>
        <rFont val="Arial"/>
        <family val="2"/>
      </rPr>
      <t>3011</t>
    </r>
  </si>
  <si>
    <t>ALIMENTATION MUNICIPALE EN EAU</t>
  </si>
  <si>
    <t>G 3011</t>
  </si>
  <si>
    <t>Alimentation municipale en eau - Eau et draingae pluvial et sanitaire ensemble dans nos rapports dans le passé</t>
  </si>
  <si>
    <t>Civil</t>
  </si>
  <si>
    <t>Systemes d'irigation - Ici ou 2044</t>
  </si>
  <si>
    <t>Alimentation en eau (puits artésien)</t>
  </si>
  <si>
    <t>Canalisation d'alimentation en eau potable et valves</t>
  </si>
  <si>
    <t>Puits artésien ou de surface</t>
  </si>
  <si>
    <r>
      <t xml:space="preserve">G/Q </t>
    </r>
    <r>
      <rPr>
        <b/>
        <sz val="9"/>
        <color rgb="FF2B1C63"/>
        <rFont val="Arial"/>
        <family val="2"/>
      </rPr>
      <t>3021</t>
    </r>
  </si>
  <si>
    <t>ÉGOUT SANITAIRE MUNICIPAL - nous regrouperait sanitaire et pluvial municipal</t>
  </si>
  <si>
    <t>Réseau d'égout ou combiné</t>
  </si>
  <si>
    <r>
      <t xml:space="preserve">G/Q </t>
    </r>
    <r>
      <rPr>
        <b/>
        <sz val="9"/>
        <color rgb="FF2B1C63"/>
        <rFont val="Arial"/>
        <family val="2"/>
      </rPr>
      <t>3031</t>
    </r>
  </si>
  <si>
    <t>ÉGOUT PLUVIAL  - Eau et draingae pluvial et sanitaire ensemble dans nos rapports dans le passé</t>
  </si>
  <si>
    <t>Réseau d'égout pluvial, regards, réducteurs de débit</t>
  </si>
  <si>
    <t>Puisards de drainage du site</t>
  </si>
  <si>
    <t>Bassins de captation et fossés</t>
  </si>
  <si>
    <t>Drain Français ?</t>
  </si>
  <si>
    <r>
      <t xml:space="preserve">G/Q </t>
    </r>
    <r>
      <rPr>
        <b/>
        <sz val="9"/>
        <color rgb="FF2B1C63"/>
        <rFont val="Arial"/>
        <family val="2"/>
      </rPr>
      <t>4011</t>
    </r>
  </si>
  <si>
    <t>DISTRIBUTION ÉLECTRIQUE ET ÉCLAIRAGE</t>
  </si>
  <si>
    <t>Réseau d'alimentation et de distribution électrique</t>
  </si>
  <si>
    <t>Réseau de conduits pour système de communication</t>
  </si>
  <si>
    <t>Prises chauffe-moteurs</t>
  </si>
  <si>
    <t>Appareils d'éclairage muraux des aménagements</t>
  </si>
  <si>
    <t>Poteaux, lampadaires, canalisation de l'éclairage extérieur</t>
  </si>
  <si>
    <t>Contrôle de l'éclairage extérieur</t>
  </si>
  <si>
    <r>
      <t xml:space="preserve">G/Q </t>
    </r>
    <r>
      <rPr>
        <b/>
        <sz val="9"/>
        <color rgb="FF2B1C63"/>
        <rFont val="Arial"/>
        <family val="2"/>
      </rPr>
      <t>9011</t>
    </r>
  </si>
  <si>
    <t>TUNNELS DE SERVICE ET POUR PIÉTONS</t>
  </si>
  <si>
    <t>G 9011</t>
  </si>
  <si>
    <t>Tunnels de service et pour piétons</t>
  </si>
  <si>
    <t>H</t>
  </si>
  <si>
    <t>LOGEMENT</t>
  </si>
  <si>
    <t>H 1011</t>
  </si>
  <si>
    <t>SALLE DE BAIN (RÉFECTION)</t>
  </si>
  <si>
    <t>Salle de bain (réfection)</t>
  </si>
  <si>
    <t>Alcôve du bain (finition murs, etc.)</t>
  </si>
  <si>
    <t>Lavabo</t>
  </si>
  <si>
    <t>Toilette</t>
  </si>
  <si>
    <t>Ventilation, conduits et commandes</t>
  </si>
  <si>
    <t>Éclairage</t>
  </si>
  <si>
    <t>Accessoires (pharmacie, etc.)</t>
  </si>
  <si>
    <t>Bain</t>
  </si>
  <si>
    <t>Robinetterie de bain</t>
  </si>
  <si>
    <t>Robinetterie de lavabo</t>
  </si>
  <si>
    <t>Vanité de lavabo</t>
  </si>
  <si>
    <t>Plancher</t>
  </si>
  <si>
    <t>Chauffage</t>
  </si>
  <si>
    <t>Drain, siphon</t>
  </si>
  <si>
    <t>H 1021</t>
  </si>
  <si>
    <t>CUISINE (RÉFECTION)</t>
  </si>
  <si>
    <t>Cuisine (réfection)</t>
  </si>
  <si>
    <t>Armoires</t>
  </si>
  <si>
    <t>Évier</t>
  </si>
  <si>
    <t>Hotte de cuisinière et conduits</t>
  </si>
  <si>
    <t>Comptoir</t>
  </si>
  <si>
    <t>Cuisinière</t>
  </si>
  <si>
    <t>Réfrigérateur</t>
  </si>
  <si>
    <t>Appareil d'éclairage</t>
  </si>
  <si>
    <t>Robinetterie</t>
  </si>
  <si>
    <t>H 1031</t>
  </si>
  <si>
    <t>PORTES INTÉRIEURES DU LOGEMENT</t>
  </si>
  <si>
    <t>Quincaillerie</t>
  </si>
  <si>
    <t>Portes et cadres (garde-robes)</t>
  </si>
  <si>
    <t>H 1041</t>
  </si>
  <si>
    <t>FINIS DE PLANCHERS DU LOGEMENT</t>
  </si>
  <si>
    <t>Finis de planchers</t>
  </si>
  <si>
    <t>Finis des marches, contre-marches et paliers</t>
  </si>
  <si>
    <t>Finis des rampes pour personnes handicapées</t>
  </si>
  <si>
    <t>Nez de marche et palier</t>
  </si>
  <si>
    <t>H 1051</t>
  </si>
  <si>
    <t>PLOMBERIE</t>
  </si>
  <si>
    <t>Distribution d'eau domestique du logement</t>
  </si>
  <si>
    <t>Valve d'arrêt d'eau</t>
  </si>
  <si>
    <t>Réseau des eaux usées du logement</t>
  </si>
  <si>
    <t>Chauffe-eau</t>
  </si>
  <si>
    <t>H 1061</t>
  </si>
  <si>
    <t>ÉLECTRICITÉ (DISTRIBUTION ET COMMUNICATION)</t>
  </si>
  <si>
    <t>Électricité (distribution et communication)</t>
  </si>
  <si>
    <t>Panneau de distribution du logement</t>
  </si>
  <si>
    <t>Appareils d'éclairage</t>
  </si>
  <si>
    <t>Prises électriques</t>
  </si>
  <si>
    <t>Prise du chauffage d'urgence</t>
  </si>
  <si>
    <t>Avertisseurs de fumée autonomes</t>
  </si>
  <si>
    <t>Distribution télécommunication (télévision, téléphone, etc.)</t>
  </si>
  <si>
    <t>Interrupteurs</t>
  </si>
  <si>
    <t>Distribution électrique</t>
  </si>
  <si>
    <t>Chauffage électrique</t>
  </si>
  <si>
    <t>Détecteurs thermiques reliés au système d'alarme</t>
  </si>
  <si>
    <t>H 1071</t>
  </si>
  <si>
    <t>AUTRES COMPOSANTS DU LOGEMENT</t>
  </si>
  <si>
    <t>Autres composants du logement</t>
  </si>
  <si>
    <t>Autres armoires et comptoirs du logement</t>
  </si>
  <si>
    <t>Tablettes, pôles, fixations et autres boiseries</t>
  </si>
  <si>
    <t>Construction des escaliers, paliers et rampes</t>
  </si>
  <si>
    <t xml:space="preserve">Sécheuse et conduits </t>
  </si>
  <si>
    <t>Échangeur d'air et conduits</t>
  </si>
  <si>
    <t>H 1072</t>
  </si>
  <si>
    <t>MURS</t>
  </si>
  <si>
    <t>Peinture</t>
  </si>
  <si>
    <t>Murs extérieurs</t>
  </si>
  <si>
    <t>Autres cloisonnements (construction et revêtements)</t>
  </si>
  <si>
    <t>H 1073</t>
  </si>
  <si>
    <t>PLAFONDS</t>
  </si>
  <si>
    <t>Plafonds aux toits</t>
  </si>
  <si>
    <t>Plafonds coupe-feu</t>
  </si>
  <si>
    <t>Autres plafonds</t>
  </si>
  <si>
    <t>Plafonds suspendus (construction et revêtements)</t>
  </si>
  <si>
    <t>H 1074</t>
  </si>
  <si>
    <t>SYSTÈME DE CHAUFFAGE (EAU CHAUDE, AIR PULSÉ)</t>
  </si>
  <si>
    <t>Système (chaudière, cheminée, contrôle}</t>
  </si>
  <si>
    <t>Système de distribution de chauffage</t>
  </si>
  <si>
    <t xml:space="preserve">Bâtiment Total 0-10 Ans : </t>
  </si>
  <si>
    <t>Somme</t>
  </si>
  <si>
    <t>Total 0-1 Ans :</t>
  </si>
  <si>
    <t>Total 2-5 Ans :</t>
  </si>
  <si>
    <t>Total 6-10 Ans :</t>
  </si>
  <si>
    <t>Total 11-25 Ans :</t>
  </si>
  <si>
    <t>Total Urgent &amp; Prioritaire  :</t>
  </si>
  <si>
    <t>Entretien</t>
  </si>
  <si>
    <t>Étiquettes de lignes</t>
  </si>
  <si>
    <t>Somme de Coûts option 1</t>
  </si>
  <si>
    <t>Somme de Coûts option 2</t>
  </si>
  <si>
    <t>Somme de Coûts option 3</t>
  </si>
  <si>
    <t>Total général</t>
  </si>
  <si>
    <t>contingences de design</t>
  </si>
  <si>
    <t>conditions générales</t>
  </si>
  <si>
    <t>contingences de construction</t>
  </si>
  <si>
    <t>administration et profit</t>
  </si>
  <si>
    <t>SOUS-TOTAL</t>
  </si>
  <si>
    <t>Surveillance Arhcitecte</t>
  </si>
  <si>
    <t>Surveillance Ingénieur</t>
  </si>
  <si>
    <t>TPS</t>
  </si>
  <si>
    <t>TVQ</t>
  </si>
  <si>
    <t>TOTAL</t>
  </si>
  <si>
    <t>Zone de calcul intermédiaire</t>
  </si>
  <si>
    <t>Somme de 0-1</t>
  </si>
  <si>
    <t>Étiquettes de colonnes</t>
  </si>
  <si>
    <t>Somme de 2-5</t>
  </si>
  <si>
    <t>Somme de 6-10</t>
  </si>
  <si>
    <t>Somme de 11-25</t>
  </si>
  <si>
    <t>RÉSUMÉ DES COÛTS PRÉVUS (0-1 AN)</t>
  </si>
  <si>
    <t>Années 
d'indexation</t>
  </si>
  <si>
    <t>Résumé des priorités - Horizon 0-1 an</t>
  </si>
  <si>
    <t>N.B. Le scénario No 1 correspond à l'addition des priorités de type urgent et prioritaire afin d'apporter les modifiquations minimales requises pour le maintien d'actif.
Le scénario 2 inclue tous les niveaux de priorité pour des travaux complets</t>
  </si>
  <si>
    <t>Scénario</t>
  </si>
  <si>
    <t>Priorité</t>
  </si>
  <si>
    <t>Cout unitaire</t>
  </si>
  <si>
    <t>No 1</t>
  </si>
  <si>
    <t>No 2</t>
  </si>
  <si>
    <t>SOMMAIRE DES COÛTS</t>
  </si>
  <si>
    <t>Contingence
 (%)</t>
  </si>
  <si>
    <t>Scénario 1</t>
  </si>
  <si>
    <t>Scénario 2</t>
  </si>
  <si>
    <t>Coûts avant taxes</t>
  </si>
  <si>
    <t>Contingences (design, imprévus)</t>
  </si>
  <si>
    <t>Sous-total</t>
  </si>
  <si>
    <t>Honoraires professionnels</t>
  </si>
  <si>
    <t>Frais généraux, admin et profit</t>
  </si>
  <si>
    <t>Taxes 14.975%</t>
  </si>
  <si>
    <t>RÉSUMÉ DES COÛTS PRÉVUS (2-5 ANS)</t>
  </si>
  <si>
    <t>Résumé des priorités - Horizon 2-5 ans</t>
  </si>
  <si>
    <t>RÉSUMÉ DES COÛTS PRÉVUS (6-10 ANS)</t>
  </si>
  <si>
    <t>Résumé des priorités - Horizon 6-10 ans</t>
  </si>
  <si>
    <t>RÉSUMÉ DES COÛTS PRÉVUS (11-25 ANS)</t>
  </si>
  <si>
    <t>Résumé des priorités - Horizon 11-25 ans</t>
  </si>
  <si>
    <t>Priorisation et importance</t>
  </si>
  <si>
    <t>Type de Priorité</t>
  </si>
  <si>
    <t>(peut être inclus avec prioritaire)</t>
  </si>
  <si>
    <t>Ordre</t>
  </si>
  <si>
    <t>Description</t>
  </si>
  <si>
    <t>Non-conformités touchant à la sécurité ou travaux non terminés touchant la sécurité</t>
  </si>
  <si>
    <t>Déficiences actives qui vont causer des dommages à l’immeuble si elles ne sont pas corrigées promptement</t>
  </si>
  <si>
    <t xml:space="preserve">Non-conformités </t>
  </si>
  <si>
    <t>Déficiences qui peuvent causer des dommages futurs à l’immeuble si elles ne sont pas corrigées</t>
  </si>
  <si>
    <t>Travaux non terminés</t>
  </si>
  <si>
    <t>Items critiques du bâtiment à remplacer à la fin de leur vie utile théorique</t>
  </si>
  <si>
    <t xml:space="preserve">Tâches d’entretien majeur périodiques (plus que 5 ans) </t>
  </si>
  <si>
    <t>Items a remplacer à la fin de leur vie utile (non critique, au besoin on pourrait attendre que cet item soit défaillant avant de le remplacer)</t>
  </si>
  <si>
    <t>Amélioration recommandée pour augmenter la sécurité des usagers de l’immeuble</t>
  </si>
  <si>
    <t>Amélioration recommandée pour prévenir des risques de dommages futurs pour l’immeuble</t>
  </si>
  <si>
    <t>Amélioration recommandée pour augmenter l'efficacité énergétique de l’immeuble</t>
  </si>
  <si>
    <t xml:space="preserve">Amélioration recommandée pour augmenter la qualité de vie des résidents ou la valeur de l’immeuble </t>
  </si>
  <si>
    <t>Items d'entretien régulier ou qui devrait faire partie du budget d'exploitation (pas inclus dans l'évaluation)</t>
  </si>
  <si>
    <t>Légende d'utilisation de tableaux de données (couleurs d'utilisation)</t>
  </si>
  <si>
    <t>Ligne d'entêtes</t>
  </si>
  <si>
    <t>Colonne de liste déroulante à remplir</t>
  </si>
  <si>
    <t>Colonnes sans spécifications, à remplir manuellement</t>
  </si>
  <si>
    <t>Colonnes automatiques, à ne pas modifier</t>
  </si>
  <si>
    <t>Espace entre deux sections de tableau</t>
  </si>
  <si>
    <t>Ne pas modifier</t>
  </si>
  <si>
    <t>Titre de section (ne rien remplir dans cette ligne)</t>
  </si>
  <si>
    <t>Disciplines PSES</t>
  </si>
  <si>
    <t>Niveau de priorité</t>
  </si>
  <si>
    <t># priorité</t>
  </si>
  <si>
    <t>Électrique</t>
  </si>
  <si>
    <t>Ce classeur Excel est l’un des outils produits dans le cadre du projet de recherche sur les processus multidisciplinaires collaboratifs en immobilier social, mené par PIVOT, ALTE et le ROMEL. Son objectif principal est de centraliser la liste des travaux pour toutes les disciplines impliquées dans un projet de maintien d’actif majeur, afin de faciliter la coordination, l’évaluation budgétaire (Classe D), la priorisation et la planification des travaux.
Ce classeur est un gabarit destiné à être rempli par les différents architectes et ingénieur·es collaborant sur le projet, afin de centraliser les données et de permettre un accès simplifié aux clients. Dans cette optique, certaines fonctions de présentation ont été incluses, permettant d'afficher les travaux et les coûts globaux pour toutes les disciplines. La classification utilisée est inspirée de la version adaptée de la SHQ du format Uniformat II.
•	L’onglet « Accueil » présente en détail les instructions d’utilisation de l’outil.
•	L’onglet « Logos_Collab » permet à chaque collaborateur d’apposer son logo afin qu’il apparaisse sur les rapports préformatés.
•	L’onglet « Pour rapport » constitue le tableau principal où sont consignées les observations/déficiences ainsi que les travaux correctifs à réaliser. Cet onglet permet la classification des priorités, l’évaluation budgétaire ainsi qu’une priorisation selon trois scénarios de rénovation. La catégorisation UNIFORMAT de la SCHL a été utilisée comme base pour structurer ce tableau. Certaines modifications ont été apportées pour en faciliter l’usage, à la suite de concertations avec différents·es professionnel·les impliqué·es dans le maintien d’actif en immobilier social.
•	Les onglets suivants contiennent des pages de synthèse permettant la présentation des travaux selon différentes priorisations (scénarios 1, 2, 3 ou urgence des travaux). Les tableaux et graphiques peuvent être ajustés à partir des tableaux croisés dynamiques de l’onglet « TCD ».</t>
  </si>
  <si>
    <t>Sous-Total général</t>
  </si>
  <si>
    <t>Total avant indexation</t>
  </si>
  <si>
    <t>Total indexé</t>
  </si>
  <si>
    <t>Rideau coupe feu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</si>
</sst>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164" formatCode="_-* #,##0.00_-;\-* #,##0.00_-;_-* &quot;-&quot;??_-;_-@_-"/>
    <numFmt numFmtId="165" formatCode="_-&quot;$&quot;* #,##0.00_-;\-&quot;$&quot;* #,##0.00_-;_-&quot;$&quot;* &quot;-&quot;??_-;_-@_-"/>
    <numFmt numFmtId="166" formatCode="#,##0\ [$$-C0C]_-"/>
    <numFmt numFmtId="167" formatCode="#,##0.00\ [$$-C0C]_-"/>
    <numFmt numFmtId="168" formatCode="#,##0.000\ &quot;$&quot;"/>
    <numFmt numFmtId="169" formatCode="#,##0&quot; $&quot;_-"/>
    <numFmt numFmtId="170" formatCode="_-* #,##0_-;\-* #,##0_-;_-* &quot;-&quot;??_-;_-@_-"/>
    <numFmt numFmtId="171" formatCode="_-&quot;$&quot;* #,##0_-;\-&quot;$&quot;* #,##0_-;_-&quot;$&quot;* &quot;-&quot;??_-;_-@_-"/>
    <numFmt numFmtId="172" formatCode="_(&quot;$&quot;* #,##0.00_);_(&quot;$&quot;* \(#,##0.00\);_(&quot;$&quot;* &quot;-&quot;??_);_(@_)"/>
    <numFmt numFmtId="173" formatCode="_ * #,##0.00_)\ [$$-C0C]_ ;_ * \(#,##0.00\)\ [$$-C0C]_ ;_ * &quot;-&quot;??_)\ [$$-C0C]_ ;_ @_ "/>
    <numFmt numFmtId="174" formatCode="#,##0.00\ &quot;$&quot;"/>
    <numFmt numFmtId="175" formatCode="0.000%"/>
    <numFmt numFmtId="176" formatCode="0.0%"/>
  </numFmts>
  <fonts count="61" x14ac:knownFonts="1">
    <font>
      <sz val="11"/>
      <color theme="1"/>
      <name val="Calibri"/>
      <family val="2"/>
      <scheme val="minor"/>
    </font>
    <font>
      <sz val="11"/>
      <color theme="1"/>
      <name val="Calibri"/>
      <family val="2"/>
      <scheme val="minor"/>
    </font>
    <font>
      <sz val="8"/>
      <name val="Helv"/>
    </font>
    <font>
      <b/>
      <sz val="14"/>
      <name val="Verdana"/>
      <family val="2"/>
    </font>
    <font>
      <sz val="14"/>
      <name val="Verdana"/>
      <family val="2"/>
    </font>
    <font>
      <sz val="10"/>
      <name val="Arial"/>
      <family val="2"/>
    </font>
    <font>
      <b/>
      <sz val="20"/>
      <name val="Verdana"/>
      <family val="2"/>
    </font>
    <font>
      <sz val="8"/>
      <name val="Calibri"/>
      <family val="2"/>
      <scheme val="minor"/>
    </font>
    <font>
      <sz val="10"/>
      <color theme="1"/>
      <name val="Arial"/>
      <family val="2"/>
    </font>
    <font>
      <b/>
      <sz val="10"/>
      <color theme="1"/>
      <name val="Arial"/>
      <family val="2"/>
    </font>
    <font>
      <sz val="10"/>
      <color rgb="FF000000"/>
      <name val="Arial"/>
      <family val="2"/>
    </font>
    <font>
      <b/>
      <sz val="16"/>
      <color theme="0"/>
      <name val="Arial"/>
      <family val="2"/>
    </font>
    <font>
      <sz val="10"/>
      <color theme="1"/>
      <name val="Calibri"/>
      <family val="2"/>
      <scheme val="minor"/>
    </font>
    <font>
      <b/>
      <sz val="11"/>
      <color rgb="FF2D5335"/>
      <name val="Calibri"/>
      <family val="2"/>
      <scheme val="minor"/>
    </font>
    <font>
      <b/>
      <sz val="14"/>
      <color rgb="FFE5B2FF"/>
      <name val="Verdana"/>
      <family val="2"/>
    </font>
    <font>
      <sz val="11"/>
      <color rgb="FFE5B2FF"/>
      <name val="Calibri"/>
      <family val="2"/>
      <scheme val="minor"/>
    </font>
    <font>
      <b/>
      <sz val="20"/>
      <color rgb="FF2D5335"/>
      <name val="Verdana"/>
      <family val="2"/>
    </font>
    <font>
      <sz val="14"/>
      <color rgb="FF2D5335"/>
      <name val="Verdana"/>
      <family val="2"/>
    </font>
    <font>
      <b/>
      <sz val="18"/>
      <color rgb="FF2B1C63"/>
      <name val="Calibri"/>
      <family val="2"/>
      <scheme val="minor"/>
    </font>
    <font>
      <sz val="11"/>
      <color rgb="FF2D5335"/>
      <name val="Calibri"/>
      <family val="2"/>
      <scheme val="minor"/>
    </font>
    <font>
      <b/>
      <sz val="14"/>
      <color rgb="FF2D5335"/>
      <name val="Calibri"/>
      <family val="2"/>
      <scheme val="minor"/>
    </font>
    <font>
      <b/>
      <sz val="11"/>
      <color theme="0"/>
      <name val="Calibri"/>
      <family val="2"/>
      <scheme val="minor"/>
    </font>
    <font>
      <b/>
      <sz val="14"/>
      <color theme="0"/>
      <name val="Verdana"/>
      <family val="2"/>
    </font>
    <font>
      <sz val="14"/>
      <color theme="0"/>
      <name val="Verdana"/>
      <family val="2"/>
    </font>
    <font>
      <b/>
      <sz val="20"/>
      <color theme="0"/>
      <name val="Verdana"/>
      <family val="2"/>
    </font>
    <font>
      <sz val="11"/>
      <color rgb="FF01BEA0"/>
      <name val="Calibri"/>
      <family val="2"/>
      <scheme val="minor"/>
    </font>
    <font>
      <sz val="11"/>
      <color rgb="FF2B1C63"/>
      <name val="Calibri"/>
      <family val="2"/>
      <scheme val="minor"/>
    </font>
    <font>
      <b/>
      <sz val="18"/>
      <color theme="0"/>
      <name val="Calibri"/>
      <family val="2"/>
      <scheme val="minor"/>
    </font>
    <font>
      <b/>
      <sz val="14"/>
      <color rgb="FF2B1C63"/>
      <name val="Calibri"/>
      <family val="2"/>
      <scheme val="minor"/>
    </font>
    <font>
      <b/>
      <u/>
      <sz val="11"/>
      <color rgb="FF2B1C63"/>
      <name val="Calibri"/>
      <family val="2"/>
      <scheme val="minor"/>
    </font>
    <font>
      <b/>
      <sz val="11"/>
      <color rgb="FF2B1C63"/>
      <name val="Calibri"/>
      <family val="2"/>
      <scheme val="minor"/>
    </font>
    <font>
      <b/>
      <i/>
      <sz val="11"/>
      <color rgb="FF2B1C63"/>
      <name val="Calibri"/>
      <family val="2"/>
      <scheme val="minor"/>
    </font>
    <font>
      <i/>
      <sz val="11"/>
      <color rgb="FF2B1C63"/>
      <name val="Calibri"/>
      <family val="2"/>
      <scheme val="minor"/>
    </font>
    <font>
      <u/>
      <sz val="11"/>
      <color rgb="FF2B1C63"/>
      <name val="Calibri"/>
      <family val="2"/>
      <scheme val="minor"/>
    </font>
    <font>
      <b/>
      <sz val="11"/>
      <color rgb="FFE5B2FF"/>
      <name val="Calibri"/>
      <family val="2"/>
      <scheme val="minor"/>
    </font>
    <font>
      <sz val="16"/>
      <color rgb="FF2B1C63"/>
      <name val="Calibri"/>
      <family val="2"/>
      <scheme val="minor"/>
    </font>
    <font>
      <sz val="14"/>
      <color rgb="FF2B1C63"/>
      <name val="Verdana"/>
      <family val="2"/>
    </font>
    <font>
      <b/>
      <sz val="14"/>
      <color rgb="FF2B1C63"/>
      <name val="Verdana"/>
      <family val="2"/>
    </font>
    <font>
      <b/>
      <sz val="20"/>
      <color rgb="FF2B1C63"/>
      <name val="Verdana"/>
      <family val="2"/>
    </font>
    <font>
      <b/>
      <sz val="14"/>
      <color rgb="FF2B1C63"/>
      <name val="Arial"/>
      <family val="2"/>
    </font>
    <font>
      <b/>
      <sz val="16"/>
      <color rgb="FF2B1C63"/>
      <name val="Arial"/>
      <family val="2"/>
    </font>
    <font>
      <b/>
      <sz val="9"/>
      <color rgb="FF2B1C63"/>
      <name val="Arial"/>
      <family val="2"/>
    </font>
    <font>
      <b/>
      <sz val="9"/>
      <color theme="0"/>
      <name val="Verdana"/>
      <family val="2"/>
    </font>
    <font>
      <sz val="9"/>
      <color theme="0"/>
      <name val="Verdana"/>
      <family val="2"/>
    </font>
    <font>
      <b/>
      <vertAlign val="superscript"/>
      <sz val="14"/>
      <color rgb="FF2B1C63"/>
      <name val="Verdana"/>
      <family val="2"/>
    </font>
    <font>
      <b/>
      <sz val="10"/>
      <color rgb="FF2B1C63"/>
      <name val="Verdana"/>
      <family val="2"/>
    </font>
    <font>
      <b/>
      <u/>
      <sz val="14"/>
      <color rgb="FF2B1C63"/>
      <name val="Verdana"/>
      <family val="2"/>
    </font>
    <font>
      <b/>
      <sz val="14"/>
      <color rgb="FF281C5F"/>
      <name val="Verdana"/>
      <family val="2"/>
    </font>
    <font>
      <sz val="14"/>
      <color rgb="FF281C5F"/>
      <name val="Verdana"/>
      <family val="2"/>
    </font>
    <font>
      <b/>
      <sz val="20"/>
      <color rgb="FF281C5F"/>
      <name val="Verdana"/>
      <family val="2"/>
    </font>
    <font>
      <sz val="11"/>
      <color rgb="FF281C5F"/>
      <name val="Calibri"/>
      <family val="2"/>
      <scheme val="minor"/>
    </font>
    <font>
      <sz val="18"/>
      <color rgb="FF281C5F"/>
      <name val="Verdana"/>
      <family val="2"/>
    </font>
    <font>
      <b/>
      <sz val="18"/>
      <color rgb="FF281C5F"/>
      <name val="Verdana"/>
      <family val="2"/>
    </font>
    <font>
      <b/>
      <sz val="16"/>
      <color theme="1"/>
      <name val="Calibri"/>
      <family val="2"/>
      <scheme val="minor"/>
    </font>
    <font>
      <b/>
      <sz val="10"/>
      <color theme="1"/>
      <name val="Calibri"/>
      <family val="2"/>
      <scheme val="minor"/>
    </font>
    <font>
      <b/>
      <sz val="16"/>
      <color theme="1"/>
      <name val="Arial"/>
      <family val="2"/>
    </font>
    <font>
      <sz val="18"/>
      <color theme="4"/>
      <name val="Verdana"/>
      <family val="2"/>
    </font>
    <font>
      <b/>
      <sz val="18"/>
      <color theme="4"/>
      <name val="Verdana"/>
      <family val="2"/>
    </font>
    <font>
      <sz val="10"/>
      <color rgb="FF000000"/>
      <name val="Arial"/>
    </font>
    <font>
      <b/>
      <sz val="11"/>
      <color theme="1"/>
      <name val="Calibri"/>
      <family val="2"/>
      <scheme val="minor"/>
    </font>
    <font>
      <sz val="14"/>
      <color rgb="FFFF0000"/>
      <name val="Verdana"/>
      <family val="2"/>
    </font>
  </fonts>
  <fills count="17">
    <fill>
      <patternFill patternType="none"/>
    </fill>
    <fill>
      <patternFill patternType="gray125"/>
    </fill>
    <fill>
      <patternFill patternType="solid">
        <fgColor theme="0"/>
        <bgColor indexed="64"/>
      </patternFill>
    </fill>
    <fill>
      <patternFill patternType="solid">
        <fgColor rgb="FF2B1C63"/>
        <bgColor indexed="64"/>
      </patternFill>
    </fill>
    <fill>
      <patternFill patternType="solid">
        <fgColor rgb="FF01BEA0"/>
        <bgColor indexed="64"/>
      </patternFill>
    </fill>
    <fill>
      <patternFill patternType="solid">
        <fgColor rgb="FFE5B2FF"/>
        <bgColor indexed="64"/>
      </patternFill>
    </fill>
    <fill>
      <patternFill patternType="solid">
        <fgColor theme="2"/>
        <bgColor indexed="64"/>
      </patternFill>
    </fill>
    <fill>
      <patternFill patternType="solid">
        <fgColor rgb="FFF6ECFE"/>
        <bgColor indexed="64"/>
      </patternFill>
    </fill>
    <fill>
      <patternFill patternType="solid">
        <fgColor rgb="FFAADDD0"/>
        <bgColor indexed="64"/>
      </patternFill>
    </fill>
    <fill>
      <patternFill patternType="solid">
        <fgColor rgb="FFFF4C48"/>
        <bgColor indexed="64"/>
      </patternFill>
    </fill>
    <fill>
      <patternFill patternType="solid">
        <fgColor rgb="FFD7E769"/>
        <bgColor indexed="64"/>
      </patternFill>
    </fill>
    <fill>
      <patternFill patternType="solid">
        <fgColor rgb="FFFF8848"/>
        <bgColor indexed="64"/>
      </patternFill>
    </fill>
    <fill>
      <patternFill patternType="solid">
        <fgColor rgb="FFFFC741"/>
        <bgColor indexed="64"/>
      </patternFill>
    </fill>
    <fill>
      <patternFill patternType="solid">
        <fgColor rgb="FFECF3B5"/>
        <bgColor indexed="64"/>
      </patternFill>
    </fill>
    <fill>
      <patternFill patternType="solid">
        <fgColor theme="4"/>
        <bgColor indexed="64"/>
      </patternFill>
    </fill>
    <fill>
      <patternFill patternType="solid">
        <fgColor theme="6"/>
        <bgColor indexed="64"/>
      </patternFill>
    </fill>
    <fill>
      <patternFill patternType="solid">
        <fgColor theme="2" tint="-0.249977111117893"/>
        <bgColor indexed="64"/>
      </patternFill>
    </fill>
  </fills>
  <borders count="5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thick">
        <color rgb="FFE5B2FF"/>
      </right>
      <top/>
      <bottom/>
      <diagonal/>
    </border>
    <border>
      <left style="thick">
        <color rgb="FFE5B2FF"/>
      </left>
      <right/>
      <top style="thick">
        <color rgb="FFE5B2FF"/>
      </top>
      <bottom/>
      <diagonal/>
    </border>
    <border>
      <left/>
      <right/>
      <top style="thick">
        <color rgb="FFE5B2FF"/>
      </top>
      <bottom/>
      <diagonal/>
    </border>
    <border>
      <left/>
      <right style="thick">
        <color rgb="FFE5B2FF"/>
      </right>
      <top style="thick">
        <color rgb="FFE5B2FF"/>
      </top>
      <bottom/>
      <diagonal/>
    </border>
    <border>
      <left style="thick">
        <color rgb="FFE5B2FF"/>
      </left>
      <right/>
      <top/>
      <bottom/>
      <diagonal/>
    </border>
    <border>
      <left style="thick">
        <color rgb="FFE5B2FF"/>
      </left>
      <right/>
      <top/>
      <bottom style="thick">
        <color rgb="FFE5B2FF"/>
      </bottom>
      <diagonal/>
    </border>
    <border>
      <left/>
      <right/>
      <top/>
      <bottom style="thick">
        <color rgb="FFE5B2FF"/>
      </bottom>
      <diagonal/>
    </border>
    <border>
      <left style="medium">
        <color indexed="64"/>
      </left>
      <right style="thin">
        <color indexed="64"/>
      </right>
      <top/>
      <bottom/>
      <diagonal/>
    </border>
    <border>
      <left style="thin">
        <color indexed="64"/>
      </left>
      <right style="medium">
        <color indexed="64"/>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166" fontId="5" fillId="0" borderId="0"/>
    <xf numFmtId="166" fontId="5" fillId="0" borderId="0"/>
    <xf numFmtId="166" fontId="5" fillId="0" borderId="0"/>
    <xf numFmtId="166" fontId="5" fillId="0" borderId="0"/>
    <xf numFmtId="164" fontId="1"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cellStyleXfs>
  <cellXfs count="392">
    <xf numFmtId="0" fontId="0" fillId="0" borderId="0" xfId="0"/>
    <xf numFmtId="0" fontId="8" fillId="0" borderId="0" xfId="0" applyFont="1" applyAlignment="1">
      <alignment vertical="top"/>
    </xf>
    <xf numFmtId="0" fontId="10" fillId="0" borderId="0" xfId="0" applyFont="1" applyAlignment="1">
      <alignment horizontal="left" vertical="top"/>
    </xf>
    <xf numFmtId="0" fontId="8" fillId="0" borderId="0" xfId="0" applyFont="1" applyAlignment="1">
      <alignment horizontal="center" vertical="top" wrapText="1"/>
    </xf>
    <xf numFmtId="0" fontId="10" fillId="0" borderId="0" xfId="0" applyFont="1" applyAlignment="1">
      <alignment vertical="top"/>
    </xf>
    <xf numFmtId="0" fontId="5" fillId="0" borderId="0" xfId="0" applyFont="1" applyAlignment="1">
      <alignment vertical="top"/>
    </xf>
    <xf numFmtId="171" fontId="4" fillId="0" borderId="0" xfId="9" applyNumberFormat="1" applyFont="1" applyFill="1" applyAlignment="1">
      <alignment horizontal="center" vertical="top"/>
    </xf>
    <xf numFmtId="171" fontId="0" fillId="0" borderId="0" xfId="9" applyNumberFormat="1" applyFont="1" applyFill="1"/>
    <xf numFmtId="171" fontId="0" fillId="0" borderId="0" xfId="9" applyNumberFormat="1" applyFont="1" applyFill="1" applyBorder="1"/>
    <xf numFmtId="0" fontId="0" fillId="0" borderId="0" xfId="0" pivotButton="1"/>
    <xf numFmtId="0" fontId="0" fillId="0" borderId="0" xfId="0" applyAlignment="1">
      <alignment horizontal="left"/>
    </xf>
    <xf numFmtId="173" fontId="0" fillId="0" borderId="0" xfId="0" applyNumberFormat="1"/>
    <xf numFmtId="0" fontId="0" fillId="2" borderId="0" xfId="0" applyFill="1"/>
    <xf numFmtId="1" fontId="4" fillId="0" borderId="0" xfId="2" applyNumberFormat="1" applyFont="1" applyAlignment="1">
      <alignment horizontal="center" vertical="top"/>
    </xf>
    <xf numFmtId="2" fontId="4" fillId="0" borderId="0" xfId="2" applyNumberFormat="1" applyFont="1" applyAlignment="1">
      <alignment horizontal="center" vertical="top" wrapText="1"/>
    </xf>
    <xf numFmtId="1" fontId="6" fillId="0" borderId="0" xfId="2" applyNumberFormat="1" applyFont="1" applyAlignment="1">
      <alignment horizontal="center" vertical="top"/>
    </xf>
    <xf numFmtId="2" fontId="6" fillId="0" borderId="0" xfId="2" applyNumberFormat="1" applyFont="1" applyAlignment="1">
      <alignment horizontal="center" vertical="top" wrapText="1"/>
    </xf>
    <xf numFmtId="1" fontId="3" fillId="0" borderId="0" xfId="2" applyNumberFormat="1" applyFont="1" applyAlignment="1">
      <alignment horizontal="center" vertical="top"/>
    </xf>
    <xf numFmtId="2" fontId="3" fillId="0" borderId="0" xfId="2" applyNumberFormat="1" applyFont="1" applyAlignment="1">
      <alignment horizontal="center" vertical="top" wrapText="1"/>
    </xf>
    <xf numFmtId="170" fontId="0" fillId="0" borderId="0" xfId="8" applyNumberFormat="1" applyFont="1" applyFill="1" applyAlignment="1">
      <alignment horizontal="center" vertical="top"/>
    </xf>
    <xf numFmtId="170" fontId="4" fillId="0" borderId="0" xfId="8" applyNumberFormat="1" applyFont="1" applyFill="1" applyAlignment="1">
      <alignment horizontal="center" vertical="top"/>
    </xf>
    <xf numFmtId="0" fontId="4" fillId="0" borderId="0" xfId="2" applyFont="1" applyAlignment="1">
      <alignment vertical="top"/>
    </xf>
    <xf numFmtId="169" fontId="4" fillId="0" borderId="0" xfId="2" applyNumberFormat="1" applyFont="1" applyAlignment="1">
      <alignment vertical="top"/>
    </xf>
    <xf numFmtId="2" fontId="4" fillId="0" borderId="0" xfId="2" applyNumberFormat="1" applyFont="1" applyAlignment="1">
      <alignment vertical="top"/>
    </xf>
    <xf numFmtId="0" fontId="4" fillId="0" borderId="0" xfId="2" applyFont="1" applyAlignment="1">
      <alignment vertical="top" wrapText="1"/>
    </xf>
    <xf numFmtId="0" fontId="6" fillId="0" borderId="0" xfId="2" applyFont="1" applyAlignment="1">
      <alignment vertical="top"/>
    </xf>
    <xf numFmtId="169" fontId="6" fillId="0" borderId="0" xfId="2" applyNumberFormat="1" applyFont="1" applyAlignment="1">
      <alignment vertical="top"/>
    </xf>
    <xf numFmtId="2" fontId="6" fillId="0" borderId="0" xfId="2" applyNumberFormat="1" applyFont="1" applyAlignment="1">
      <alignment vertical="top"/>
    </xf>
    <xf numFmtId="0" fontId="6" fillId="0" borderId="0" xfId="2" applyFont="1" applyAlignment="1">
      <alignment vertical="top" wrapText="1"/>
    </xf>
    <xf numFmtId="0" fontId="3" fillId="0" borderId="0" xfId="2" applyFont="1" applyAlignment="1">
      <alignment vertical="top"/>
    </xf>
    <xf numFmtId="169" fontId="3" fillId="0" borderId="0" xfId="2" applyNumberFormat="1" applyFont="1" applyAlignment="1">
      <alignment vertical="top"/>
    </xf>
    <xf numFmtId="2" fontId="3" fillId="0" borderId="0" xfId="2" applyNumberFormat="1" applyFont="1" applyAlignment="1">
      <alignment vertical="top"/>
    </xf>
    <xf numFmtId="0" fontId="3" fillId="0" borderId="0" xfId="2" applyFont="1" applyAlignment="1">
      <alignment vertical="top" wrapText="1"/>
    </xf>
    <xf numFmtId="0" fontId="4" fillId="0" borderId="0" xfId="2" applyFont="1" applyAlignment="1">
      <alignment vertical="center"/>
    </xf>
    <xf numFmtId="2" fontId="6" fillId="0" borderId="0" xfId="2" applyNumberFormat="1" applyFont="1" applyAlignment="1">
      <alignment horizontal="left" vertical="center"/>
    </xf>
    <xf numFmtId="2" fontId="3" fillId="0" borderId="0" xfId="2" applyNumberFormat="1" applyFont="1" applyAlignment="1">
      <alignment horizontal="center" vertical="top"/>
    </xf>
    <xf numFmtId="171" fontId="0" fillId="0" borderId="0" xfId="0" applyNumberFormat="1"/>
    <xf numFmtId="170" fontId="0" fillId="0" borderId="0" xfId="8" applyNumberFormat="1" applyFont="1" applyFill="1" applyBorder="1" applyAlignment="1">
      <alignment horizontal="center" vertical="top"/>
    </xf>
    <xf numFmtId="1" fontId="3" fillId="0" borderId="0" xfId="2" applyNumberFormat="1" applyFont="1" applyAlignment="1">
      <alignment horizontal="right" vertical="center"/>
    </xf>
    <xf numFmtId="2" fontId="4" fillId="0" borderId="0" xfId="2" applyNumberFormat="1" applyFont="1" applyAlignment="1">
      <alignment horizontal="left" vertical="center"/>
    </xf>
    <xf numFmtId="2" fontId="6" fillId="0" borderId="0" xfId="2" applyNumberFormat="1" applyFont="1" applyAlignment="1">
      <alignment horizontal="right" vertical="center"/>
    </xf>
    <xf numFmtId="171" fontId="6" fillId="0" borderId="0" xfId="9" applyNumberFormat="1" applyFont="1" applyFill="1" applyAlignment="1">
      <alignment horizontal="right" vertical="center"/>
    </xf>
    <xf numFmtId="0" fontId="8" fillId="6" borderId="0" xfId="0" applyFont="1" applyFill="1" applyAlignment="1">
      <alignment vertical="top"/>
    </xf>
    <xf numFmtId="0" fontId="9" fillId="6" borderId="0" xfId="0" applyFont="1" applyFill="1" applyAlignment="1">
      <alignment vertical="top"/>
    </xf>
    <xf numFmtId="0" fontId="8" fillId="0" borderId="0" xfId="0" applyFont="1" applyAlignment="1">
      <alignment vertical="top" wrapText="1"/>
    </xf>
    <xf numFmtId="0" fontId="12" fillId="0" borderId="0" xfId="0" applyFont="1"/>
    <xf numFmtId="173" fontId="12" fillId="0" borderId="0" xfId="0" applyNumberFormat="1" applyFont="1"/>
    <xf numFmtId="0" fontId="12" fillId="0" borderId="0" xfId="0" applyFont="1" applyAlignment="1">
      <alignment horizontal="center" vertical="center" wrapText="1"/>
    </xf>
    <xf numFmtId="0" fontId="12" fillId="0" borderId="0" xfId="0" applyFont="1" applyAlignment="1">
      <alignment horizontal="right"/>
    </xf>
    <xf numFmtId="0" fontId="26" fillId="0" borderId="0" xfId="0" applyFont="1"/>
    <xf numFmtId="0" fontId="26" fillId="2" borderId="0" xfId="0" applyFont="1" applyFill="1"/>
    <xf numFmtId="0" fontId="25" fillId="2" borderId="0" xfId="0" applyFont="1" applyFill="1" applyAlignment="1">
      <alignment horizontal="right"/>
    </xf>
    <xf numFmtId="0" fontId="25" fillId="2" borderId="0" xfId="0" applyFont="1" applyFill="1"/>
    <xf numFmtId="14" fontId="15" fillId="2" borderId="0" xfId="0" applyNumberFormat="1" applyFont="1" applyFill="1"/>
    <xf numFmtId="0" fontId="15" fillId="2" borderId="0" xfId="0" applyFont="1" applyFill="1" applyAlignment="1">
      <alignment horizontal="right"/>
    </xf>
    <xf numFmtId="14" fontId="25" fillId="2" borderId="0" xfId="0" applyNumberFormat="1" applyFont="1" applyFill="1"/>
    <xf numFmtId="0" fontId="15" fillId="2" borderId="0" xfId="0" applyFont="1" applyFill="1"/>
    <xf numFmtId="14" fontId="0" fillId="2" borderId="0" xfId="0" applyNumberFormat="1" applyFill="1"/>
    <xf numFmtId="0" fontId="0" fillId="2" borderId="0" xfId="0" applyFill="1" applyAlignment="1">
      <alignment wrapText="1"/>
    </xf>
    <xf numFmtId="0" fontId="0" fillId="5" borderId="0" xfId="0" applyFill="1"/>
    <xf numFmtId="0" fontId="20" fillId="7" borderId="0" xfId="0" applyFont="1" applyFill="1" applyAlignment="1">
      <alignment horizontal="center" vertical="center"/>
    </xf>
    <xf numFmtId="0" fontId="18" fillId="7" borderId="0" xfId="0" applyFont="1" applyFill="1" applyAlignment="1">
      <alignment horizontal="center" vertical="center"/>
    </xf>
    <xf numFmtId="0" fontId="29" fillId="7" borderId="0" xfId="0" applyFont="1" applyFill="1"/>
    <xf numFmtId="0" fontId="26" fillId="7" borderId="0" xfId="0" applyFont="1" applyFill="1"/>
    <xf numFmtId="0" fontId="33" fillId="7" borderId="0" xfId="0" applyFont="1" applyFill="1"/>
    <xf numFmtId="0" fontId="26" fillId="7" borderId="0" xfId="0" applyFont="1" applyFill="1" applyAlignment="1">
      <alignment wrapText="1"/>
    </xf>
    <xf numFmtId="0" fontId="0" fillId="2" borderId="38" xfId="0" applyFill="1" applyBorder="1"/>
    <xf numFmtId="0" fontId="0" fillId="2" borderId="42" xfId="0" applyFill="1" applyBorder="1"/>
    <xf numFmtId="0" fontId="0" fillId="2" borderId="43" xfId="0" applyFill="1" applyBorder="1"/>
    <xf numFmtId="0" fontId="0" fillId="2" borderId="44" xfId="0" applyFill="1" applyBorder="1"/>
    <xf numFmtId="0" fontId="0" fillId="2" borderId="40" xfId="0" applyFill="1" applyBorder="1"/>
    <xf numFmtId="170" fontId="0" fillId="2" borderId="0" xfId="8" applyNumberFormat="1" applyFont="1" applyFill="1" applyAlignment="1">
      <alignment horizontal="center" vertical="top"/>
    </xf>
    <xf numFmtId="171" fontId="0" fillId="2" borderId="0" xfId="9" applyNumberFormat="1" applyFont="1" applyFill="1"/>
    <xf numFmtId="1" fontId="36" fillId="0" borderId="0" xfId="2" applyNumberFormat="1" applyFont="1" applyAlignment="1">
      <alignment horizontal="center" vertical="top"/>
    </xf>
    <xf numFmtId="1" fontId="36" fillId="0" borderId="0" xfId="2" quotePrefix="1" applyNumberFormat="1" applyFont="1" applyAlignment="1">
      <alignment horizontal="center" vertical="top" wrapText="1"/>
    </xf>
    <xf numFmtId="166" fontId="36" fillId="0" borderId="0" xfId="4" applyFont="1" applyAlignment="1">
      <alignment horizontal="left" vertical="top" wrapText="1"/>
    </xf>
    <xf numFmtId="2" fontId="36" fillId="0" borderId="0" xfId="2" applyNumberFormat="1" applyFont="1" applyAlignment="1">
      <alignment horizontal="center" vertical="top" wrapText="1"/>
    </xf>
    <xf numFmtId="1" fontId="36" fillId="0" borderId="0" xfId="3" applyNumberFormat="1" applyFont="1" applyAlignment="1">
      <alignment horizontal="center" vertical="top" wrapText="1"/>
    </xf>
    <xf numFmtId="49" fontId="36" fillId="0" borderId="0" xfId="4" applyNumberFormat="1" applyFont="1" applyAlignment="1">
      <alignment vertical="top" wrapText="1"/>
    </xf>
    <xf numFmtId="174" fontId="36" fillId="0" borderId="0" xfId="4" applyNumberFormat="1" applyFont="1" applyAlignment="1">
      <alignment horizontal="center" vertical="top" wrapText="1"/>
    </xf>
    <xf numFmtId="1" fontId="37" fillId="0" borderId="0" xfId="2" applyNumberFormat="1" applyFont="1" applyAlignment="1">
      <alignment horizontal="center" vertical="top"/>
    </xf>
    <xf numFmtId="1" fontId="37" fillId="0" borderId="0" xfId="2" quotePrefix="1" applyNumberFormat="1" applyFont="1" applyAlignment="1">
      <alignment horizontal="center" vertical="top" wrapText="1"/>
    </xf>
    <xf numFmtId="166" fontId="37" fillId="0" borderId="0" xfId="4" applyFont="1" applyAlignment="1">
      <alignment horizontal="left" vertical="top" wrapText="1"/>
    </xf>
    <xf numFmtId="2" fontId="37" fillId="0" borderId="0" xfId="2" applyNumberFormat="1" applyFont="1" applyAlignment="1">
      <alignment horizontal="center" vertical="top" wrapText="1"/>
    </xf>
    <xf numFmtId="1" fontId="37" fillId="0" borderId="0" xfId="3" applyNumberFormat="1" applyFont="1" applyAlignment="1">
      <alignment horizontal="center" vertical="top" wrapText="1"/>
    </xf>
    <xf numFmtId="49" fontId="37" fillId="0" borderId="0" xfId="4" applyNumberFormat="1" applyFont="1" applyAlignment="1">
      <alignment vertical="top" wrapText="1"/>
    </xf>
    <xf numFmtId="174" fontId="37" fillId="0" borderId="0" xfId="4" applyNumberFormat="1" applyFont="1" applyAlignment="1">
      <alignment horizontal="center" vertical="top" wrapText="1"/>
    </xf>
    <xf numFmtId="1" fontId="36" fillId="0" borderId="0" xfId="2" applyNumberFormat="1" applyFont="1" applyAlignment="1">
      <alignment horizontal="center" vertical="top" wrapText="1"/>
    </xf>
    <xf numFmtId="4" fontId="42" fillId="5" borderId="0" xfId="0" applyNumberFormat="1" applyFont="1" applyFill="1" applyAlignment="1">
      <alignment horizontal="center" vertical="center" wrapText="1"/>
    </xf>
    <xf numFmtId="0" fontId="43" fillId="5" borderId="0" xfId="0" applyFont="1" applyFill="1" applyAlignment="1">
      <alignment horizontal="center" vertical="center"/>
    </xf>
    <xf numFmtId="1" fontId="37" fillId="5" borderId="0" xfId="2" applyNumberFormat="1" applyFont="1" applyFill="1" applyAlignment="1">
      <alignment horizontal="center" vertical="center" wrapText="1"/>
    </xf>
    <xf numFmtId="2" fontId="37" fillId="5" borderId="0" xfId="2" applyNumberFormat="1" applyFont="1" applyFill="1" applyAlignment="1">
      <alignment horizontal="center" vertical="center" wrapText="1"/>
    </xf>
    <xf numFmtId="168" fontId="37" fillId="5" borderId="0" xfId="2" applyNumberFormat="1" applyFont="1" applyFill="1" applyAlignment="1">
      <alignment horizontal="center" vertical="center" wrapText="1"/>
    </xf>
    <xf numFmtId="166" fontId="37" fillId="5" borderId="0" xfId="2" applyNumberFormat="1" applyFont="1" applyFill="1" applyAlignment="1">
      <alignment horizontal="center" vertical="center" wrapText="1"/>
    </xf>
    <xf numFmtId="171" fontId="37" fillId="5" borderId="0" xfId="9" quotePrefix="1" applyNumberFormat="1" applyFont="1" applyFill="1" applyBorder="1" applyAlignment="1">
      <alignment horizontal="center" vertical="center" wrapText="1"/>
    </xf>
    <xf numFmtId="171" fontId="37" fillId="5" borderId="0" xfId="9" applyNumberFormat="1" applyFont="1" applyFill="1" applyBorder="1" applyAlignment="1">
      <alignment horizontal="center" vertical="center" wrapText="1"/>
    </xf>
    <xf numFmtId="2" fontId="37" fillId="5" borderId="0" xfId="2" applyNumberFormat="1" applyFont="1" applyFill="1" applyAlignment="1">
      <alignment horizontal="center" wrapText="1"/>
    </xf>
    <xf numFmtId="2" fontId="37" fillId="0" borderId="0" xfId="2" applyNumberFormat="1" applyFont="1" applyAlignment="1">
      <alignment horizontal="center" wrapText="1"/>
    </xf>
    <xf numFmtId="171" fontId="37" fillId="4" borderId="22" xfId="9" quotePrefix="1" applyNumberFormat="1" applyFont="1" applyFill="1" applyBorder="1" applyAlignment="1">
      <alignment horizontal="center" vertical="center" wrapText="1"/>
    </xf>
    <xf numFmtId="171" fontId="37" fillId="4" borderId="27" xfId="9" quotePrefix="1" applyNumberFormat="1" applyFont="1" applyFill="1" applyBorder="1" applyAlignment="1">
      <alignment horizontal="center" vertical="center" wrapText="1"/>
    </xf>
    <xf numFmtId="171" fontId="37" fillId="4" borderId="28" xfId="9" quotePrefix="1" applyNumberFormat="1" applyFont="1" applyFill="1" applyBorder="1" applyAlignment="1">
      <alignment horizontal="center" vertical="center" wrapText="1"/>
    </xf>
    <xf numFmtId="1" fontId="38" fillId="4" borderId="0" xfId="2" applyNumberFormat="1" applyFont="1" applyFill="1" applyAlignment="1">
      <alignment horizontal="center" vertical="center"/>
    </xf>
    <xf numFmtId="1" fontId="38" fillId="4" borderId="0" xfId="2" quotePrefix="1" applyNumberFormat="1" applyFont="1" applyFill="1" applyAlignment="1">
      <alignment horizontal="center" vertical="center" wrapText="1"/>
    </xf>
    <xf numFmtId="166" fontId="38" fillId="4" borderId="0" xfId="4" applyFont="1" applyFill="1" applyAlignment="1">
      <alignment horizontal="left" vertical="center" wrapText="1"/>
    </xf>
    <xf numFmtId="2" fontId="38" fillId="4" borderId="0" xfId="2" applyNumberFormat="1" applyFont="1" applyFill="1" applyAlignment="1">
      <alignment horizontal="center" vertical="center" wrapText="1"/>
    </xf>
    <xf numFmtId="1" fontId="38" fillId="4" borderId="0" xfId="3" applyNumberFormat="1" applyFont="1" applyFill="1" applyAlignment="1">
      <alignment horizontal="center" vertical="center" wrapText="1"/>
    </xf>
    <xf numFmtId="49" fontId="38" fillId="4" borderId="0" xfId="4" applyNumberFormat="1" applyFont="1" applyFill="1" applyAlignment="1">
      <alignment vertical="center" wrapText="1"/>
    </xf>
    <xf numFmtId="174" fontId="38" fillId="4" borderId="0" xfId="4" applyNumberFormat="1" applyFont="1" applyFill="1" applyAlignment="1">
      <alignment horizontal="center" vertical="center" wrapText="1"/>
    </xf>
    <xf numFmtId="1" fontId="38" fillId="4" borderId="0" xfId="0" applyNumberFormat="1" applyFont="1" applyFill="1" applyAlignment="1">
      <alignment horizontal="center" vertical="center"/>
    </xf>
    <xf numFmtId="165" fontId="38" fillId="4" borderId="0" xfId="9" applyFont="1" applyFill="1" applyBorder="1" applyAlignment="1">
      <alignment horizontal="center" vertical="center"/>
    </xf>
    <xf numFmtId="171" fontId="37" fillId="4" borderId="12" xfId="9" applyNumberFormat="1" applyFont="1" applyFill="1" applyBorder="1" applyAlignment="1">
      <alignment horizontal="center" vertical="center"/>
    </xf>
    <xf numFmtId="171" fontId="37" fillId="4" borderId="0" xfId="9" applyNumberFormat="1" applyFont="1" applyFill="1" applyBorder="1" applyAlignment="1">
      <alignment horizontal="center" vertical="center"/>
    </xf>
    <xf numFmtId="171" fontId="37" fillId="4" borderId="0" xfId="9" applyNumberFormat="1" applyFont="1" applyFill="1" applyAlignment="1">
      <alignment horizontal="center" vertical="center"/>
    </xf>
    <xf numFmtId="171" fontId="37" fillId="4" borderId="0" xfId="9" applyNumberFormat="1" applyFont="1" applyFill="1" applyAlignment="1">
      <alignment horizontal="center" vertical="center" wrapText="1"/>
    </xf>
    <xf numFmtId="0" fontId="24" fillId="4" borderId="0" xfId="2" applyFont="1" applyFill="1" applyAlignment="1">
      <alignment vertical="center"/>
    </xf>
    <xf numFmtId="169" fontId="24" fillId="4" borderId="0" xfId="2" applyNumberFormat="1" applyFont="1" applyFill="1" applyAlignment="1">
      <alignment vertical="center"/>
    </xf>
    <xf numFmtId="2" fontId="24" fillId="4" borderId="0" xfId="2" applyNumberFormat="1" applyFont="1" applyFill="1" applyAlignment="1">
      <alignment vertical="center"/>
    </xf>
    <xf numFmtId="1" fontId="24" fillId="4" borderId="0" xfId="2" applyNumberFormat="1" applyFont="1" applyFill="1" applyAlignment="1">
      <alignment horizontal="center" vertical="center"/>
    </xf>
    <xf numFmtId="2" fontId="24" fillId="4" borderId="0" xfId="2" applyNumberFormat="1" applyFont="1" applyFill="1" applyAlignment="1">
      <alignment horizontal="center" vertical="center" wrapText="1"/>
    </xf>
    <xf numFmtId="0" fontId="24" fillId="4" borderId="0" xfId="2" applyFont="1" applyFill="1" applyAlignment="1">
      <alignment vertical="center" wrapText="1"/>
    </xf>
    <xf numFmtId="1" fontId="37" fillId="8" borderId="0" xfId="2" applyNumberFormat="1" applyFont="1" applyFill="1" applyAlignment="1">
      <alignment horizontal="center" vertical="top"/>
    </xf>
    <xf numFmtId="171" fontId="37" fillId="8" borderId="10" xfId="9" quotePrefix="1" applyNumberFormat="1" applyFont="1" applyFill="1" applyBorder="1" applyAlignment="1">
      <alignment horizontal="center" vertical="center" wrapText="1"/>
    </xf>
    <xf numFmtId="171" fontId="37" fillId="8" borderId="6" xfId="9" quotePrefix="1" applyNumberFormat="1" applyFont="1" applyFill="1" applyBorder="1" applyAlignment="1">
      <alignment horizontal="center" vertical="center" wrapText="1"/>
    </xf>
    <xf numFmtId="171" fontId="37" fillId="8" borderId="11" xfId="9" quotePrefix="1" applyNumberFormat="1" applyFont="1" applyFill="1" applyBorder="1" applyAlignment="1">
      <alignment horizontal="center" vertical="center" wrapText="1"/>
    </xf>
    <xf numFmtId="1" fontId="37" fillId="8" borderId="0" xfId="2" applyNumberFormat="1" applyFont="1" applyFill="1" applyAlignment="1">
      <alignment horizontal="center" vertical="center"/>
    </xf>
    <xf numFmtId="1" fontId="37" fillId="8" borderId="0" xfId="2" quotePrefix="1" applyNumberFormat="1" applyFont="1" applyFill="1" applyAlignment="1">
      <alignment horizontal="center" vertical="center" wrapText="1"/>
    </xf>
    <xf numFmtId="166" fontId="37" fillId="8" borderId="0" xfId="4" applyFont="1" applyFill="1" applyAlignment="1">
      <alignment horizontal="left" vertical="center" wrapText="1"/>
    </xf>
    <xf numFmtId="2" fontId="37" fillId="8" borderId="0" xfId="2" applyNumberFormat="1" applyFont="1" applyFill="1" applyAlignment="1">
      <alignment horizontal="center" vertical="center" wrapText="1"/>
    </xf>
    <xf numFmtId="1" fontId="37" fillId="8" borderId="0" xfId="3" applyNumberFormat="1" applyFont="1" applyFill="1" applyAlignment="1">
      <alignment horizontal="center" vertical="center" wrapText="1"/>
    </xf>
    <xf numFmtId="49" fontId="37" fillId="8" borderId="0" xfId="4" applyNumberFormat="1" applyFont="1" applyFill="1" applyAlignment="1">
      <alignment vertical="center" wrapText="1"/>
    </xf>
    <xf numFmtId="174" fontId="37" fillId="8" borderId="0" xfId="4" applyNumberFormat="1" applyFont="1" applyFill="1" applyAlignment="1">
      <alignment horizontal="center" vertical="center" wrapText="1"/>
    </xf>
    <xf numFmtId="1" fontId="37" fillId="8" borderId="0" xfId="0" applyNumberFormat="1" applyFont="1" applyFill="1" applyAlignment="1">
      <alignment horizontal="center" vertical="center"/>
    </xf>
    <xf numFmtId="165" fontId="37" fillId="8" borderId="0" xfId="9" applyFont="1" applyFill="1" applyBorder="1" applyAlignment="1">
      <alignment horizontal="center" vertical="center"/>
    </xf>
    <xf numFmtId="171" fontId="37" fillId="8" borderId="12" xfId="9" applyNumberFormat="1" applyFont="1" applyFill="1" applyBorder="1" applyAlignment="1">
      <alignment horizontal="center" vertical="center"/>
    </xf>
    <xf numFmtId="171" fontId="37" fillId="8" borderId="0" xfId="9" applyNumberFormat="1" applyFont="1" applyFill="1" applyBorder="1" applyAlignment="1">
      <alignment horizontal="center" vertical="center"/>
    </xf>
    <xf numFmtId="171" fontId="37" fillId="8" borderId="0" xfId="9" applyNumberFormat="1" applyFont="1" applyFill="1" applyAlignment="1">
      <alignment horizontal="center" vertical="center"/>
    </xf>
    <xf numFmtId="171" fontId="37" fillId="8" borderId="0" xfId="9" applyNumberFormat="1" applyFont="1" applyFill="1" applyAlignment="1">
      <alignment horizontal="center" vertical="center" wrapText="1"/>
    </xf>
    <xf numFmtId="0" fontId="22" fillId="8" borderId="0" xfId="2" applyFont="1" applyFill="1" applyAlignment="1">
      <alignment vertical="center"/>
    </xf>
    <xf numFmtId="169" fontId="22" fillId="8" borderId="0" xfId="2" applyNumberFormat="1" applyFont="1" applyFill="1" applyAlignment="1">
      <alignment vertical="center"/>
    </xf>
    <xf numFmtId="2" fontId="22" fillId="8" borderId="0" xfId="2" applyNumberFormat="1" applyFont="1" applyFill="1" applyAlignment="1">
      <alignment vertical="center"/>
    </xf>
    <xf numFmtId="1" fontId="22" fillId="8" borderId="0" xfId="2" applyNumberFormat="1" applyFont="1" applyFill="1" applyAlignment="1">
      <alignment horizontal="center" vertical="center"/>
    </xf>
    <xf numFmtId="2" fontId="22" fillId="8" borderId="0" xfId="2" applyNumberFormat="1" applyFont="1" applyFill="1" applyAlignment="1">
      <alignment horizontal="center" vertical="center" wrapText="1"/>
    </xf>
    <xf numFmtId="0" fontId="22" fillId="8" borderId="0" xfId="2" applyFont="1" applyFill="1" applyAlignment="1">
      <alignment vertical="center" wrapText="1"/>
    </xf>
    <xf numFmtId="171" fontId="38" fillId="4" borderId="10" xfId="9" quotePrefix="1" applyNumberFormat="1" applyFont="1" applyFill="1" applyBorder="1" applyAlignment="1">
      <alignment horizontal="center" vertical="center" wrapText="1"/>
    </xf>
    <xf numFmtId="171" fontId="38" fillId="4" borderId="6" xfId="9" quotePrefix="1" applyNumberFormat="1" applyFont="1" applyFill="1" applyBorder="1" applyAlignment="1">
      <alignment horizontal="center" vertical="center" wrapText="1"/>
    </xf>
    <xf numFmtId="171" fontId="38" fillId="4" borderId="11" xfId="9" quotePrefix="1" applyNumberFormat="1" applyFont="1" applyFill="1" applyBorder="1" applyAlignment="1">
      <alignment horizontal="center" vertical="center" wrapText="1"/>
    </xf>
    <xf numFmtId="171" fontId="38" fillId="4" borderId="12" xfId="9" applyNumberFormat="1" applyFont="1" applyFill="1" applyBorder="1" applyAlignment="1">
      <alignment horizontal="center" vertical="center"/>
    </xf>
    <xf numFmtId="171" fontId="38" fillId="4" borderId="0" xfId="9" applyNumberFormat="1" applyFont="1" applyFill="1" applyBorder="1" applyAlignment="1">
      <alignment horizontal="center" vertical="center"/>
    </xf>
    <xf numFmtId="0" fontId="14" fillId="8" borderId="0" xfId="2" applyFont="1" applyFill="1" applyAlignment="1">
      <alignment vertical="center"/>
    </xf>
    <xf numFmtId="169" fontId="14" fillId="8" borderId="0" xfId="2" applyNumberFormat="1" applyFont="1" applyFill="1" applyAlignment="1">
      <alignment vertical="center"/>
    </xf>
    <xf numFmtId="2" fontId="14" fillId="8" borderId="0" xfId="2" applyNumberFormat="1" applyFont="1" applyFill="1" applyAlignment="1">
      <alignment vertical="center"/>
    </xf>
    <xf numFmtId="1" fontId="14" fillId="8" borderId="0" xfId="2" applyNumberFormat="1" applyFont="1" applyFill="1" applyAlignment="1">
      <alignment horizontal="center" vertical="center"/>
    </xf>
    <xf numFmtId="2" fontId="14" fillId="8" borderId="0" xfId="2" applyNumberFormat="1" applyFont="1" applyFill="1" applyAlignment="1">
      <alignment horizontal="center" vertical="center" wrapText="1"/>
    </xf>
    <xf numFmtId="0" fontId="14" fillId="8" borderId="0" xfId="2" applyFont="1" applyFill="1" applyAlignment="1">
      <alignment vertical="center" wrapText="1"/>
    </xf>
    <xf numFmtId="171" fontId="36" fillId="8" borderId="0" xfId="9" applyNumberFormat="1" applyFont="1" applyFill="1" applyAlignment="1">
      <alignment horizontal="center" vertical="top"/>
    </xf>
    <xf numFmtId="171" fontId="36" fillId="8" borderId="0" xfId="9" applyNumberFormat="1" applyFont="1" applyFill="1" applyAlignment="1">
      <alignment horizontal="center" vertical="center"/>
    </xf>
    <xf numFmtId="171" fontId="36" fillId="8" borderId="0" xfId="9" applyNumberFormat="1" applyFont="1" applyFill="1" applyAlignment="1">
      <alignment horizontal="center" vertical="center" wrapText="1"/>
    </xf>
    <xf numFmtId="0" fontId="22" fillId="4" borderId="0" xfId="2" applyFont="1" applyFill="1" applyAlignment="1">
      <alignment vertical="center"/>
    </xf>
    <xf numFmtId="169" fontId="22" fillId="4" borderId="0" xfId="2" applyNumberFormat="1" applyFont="1" applyFill="1" applyAlignment="1">
      <alignment vertical="center"/>
    </xf>
    <xf numFmtId="2" fontId="22" fillId="4" borderId="0" xfId="2" applyNumberFormat="1" applyFont="1" applyFill="1" applyAlignment="1">
      <alignment vertical="center"/>
    </xf>
    <xf numFmtId="1" fontId="22" fillId="4" borderId="0" xfId="2" applyNumberFormat="1" applyFont="1" applyFill="1" applyAlignment="1">
      <alignment horizontal="center" vertical="center"/>
    </xf>
    <xf numFmtId="2" fontId="22" fillId="4" borderId="0" xfId="2" applyNumberFormat="1" applyFont="1" applyFill="1" applyAlignment="1">
      <alignment horizontal="center" vertical="center" wrapText="1"/>
    </xf>
    <xf numFmtId="0" fontId="22" fillId="4" borderId="0" xfId="2" applyFont="1" applyFill="1" applyAlignment="1">
      <alignment vertical="center" wrapText="1"/>
    </xf>
    <xf numFmtId="0" fontId="23" fillId="8" borderId="0" xfId="2" applyFont="1" applyFill="1" applyAlignment="1">
      <alignment vertical="center"/>
    </xf>
    <xf numFmtId="169" fontId="23" fillId="8" borderId="0" xfId="2" applyNumberFormat="1" applyFont="1" applyFill="1" applyAlignment="1">
      <alignment vertical="center"/>
    </xf>
    <xf numFmtId="2" fontId="23" fillId="8" borderId="0" xfId="2" applyNumberFormat="1" applyFont="1" applyFill="1" applyAlignment="1">
      <alignment vertical="center"/>
    </xf>
    <xf numFmtId="1" fontId="23" fillId="8" borderId="0" xfId="2" applyNumberFormat="1" applyFont="1" applyFill="1" applyAlignment="1">
      <alignment horizontal="center" vertical="center"/>
    </xf>
    <xf numFmtId="2" fontId="23" fillId="8" borderId="0" xfId="2" applyNumberFormat="1" applyFont="1" applyFill="1" applyAlignment="1">
      <alignment horizontal="center" vertical="center" wrapText="1"/>
    </xf>
    <xf numFmtId="0" fontId="23" fillId="8" borderId="0" xfId="2" applyFont="1" applyFill="1" applyAlignment="1">
      <alignment vertical="center" wrapText="1"/>
    </xf>
    <xf numFmtId="0" fontId="21" fillId="8" borderId="0" xfId="0" applyFont="1" applyFill="1" applyAlignment="1">
      <alignment vertical="center"/>
    </xf>
    <xf numFmtId="0" fontId="8" fillId="9" borderId="0" xfId="0" applyFont="1" applyFill="1" applyAlignment="1">
      <alignment vertical="top"/>
    </xf>
    <xf numFmtId="0" fontId="10" fillId="9" borderId="0" xfId="0" applyFont="1" applyFill="1" applyAlignment="1">
      <alignment horizontal="left" vertical="top"/>
    </xf>
    <xf numFmtId="0" fontId="10" fillId="9" borderId="0" xfId="0" applyFont="1" applyFill="1" applyAlignment="1">
      <alignment horizontal="left" vertical="top" wrapText="1"/>
    </xf>
    <xf numFmtId="0" fontId="8" fillId="10" borderId="0" xfId="0" applyFont="1" applyFill="1" applyAlignment="1">
      <alignment vertical="top"/>
    </xf>
    <xf numFmtId="0" fontId="10" fillId="10" borderId="0" xfId="0" applyFont="1" applyFill="1" applyAlignment="1">
      <alignment horizontal="left" vertical="top"/>
    </xf>
    <xf numFmtId="0" fontId="8" fillId="11" borderId="0" xfId="0" applyFont="1" applyFill="1" applyAlignment="1">
      <alignment vertical="top"/>
    </xf>
    <xf numFmtId="0" fontId="10" fillId="11" borderId="0" xfId="0" applyFont="1" applyFill="1" applyAlignment="1">
      <alignment horizontal="left" vertical="top"/>
    </xf>
    <xf numFmtId="0" fontId="8" fillId="12" borderId="0" xfId="0" applyFont="1" applyFill="1" applyAlignment="1">
      <alignment vertical="top"/>
    </xf>
    <xf numFmtId="0" fontId="10" fillId="12" borderId="0" xfId="0" applyFont="1" applyFill="1" applyAlignment="1">
      <alignment vertical="top"/>
    </xf>
    <xf numFmtId="0" fontId="10" fillId="12" borderId="0" xfId="0" applyFont="1" applyFill="1" applyAlignment="1">
      <alignment horizontal="left" vertical="top"/>
    </xf>
    <xf numFmtId="0" fontId="8" fillId="2" borderId="0" xfId="0" applyFont="1" applyFill="1" applyAlignment="1">
      <alignment vertical="top"/>
    </xf>
    <xf numFmtId="1" fontId="37" fillId="0" borderId="0" xfId="2" applyNumberFormat="1" applyFont="1" applyAlignment="1">
      <alignment horizontal="center" vertical="center" wrapText="1"/>
    </xf>
    <xf numFmtId="2" fontId="37" fillId="0" borderId="0" xfId="2" applyNumberFormat="1" applyFont="1" applyAlignment="1">
      <alignment horizontal="center" vertical="center" wrapText="1"/>
    </xf>
    <xf numFmtId="168" fontId="37" fillId="0" borderId="0" xfId="2" applyNumberFormat="1" applyFont="1" applyAlignment="1">
      <alignment horizontal="center" vertical="center" wrapText="1"/>
    </xf>
    <xf numFmtId="170" fontId="37" fillId="0" borderId="0" xfId="8" applyNumberFormat="1" applyFont="1" applyFill="1" applyBorder="1" applyAlignment="1">
      <alignment horizontal="center" vertical="top" wrapText="1"/>
    </xf>
    <xf numFmtId="166" fontId="37" fillId="0" borderId="0" xfId="2" applyNumberFormat="1" applyFont="1" applyAlignment="1">
      <alignment horizontal="center" vertical="center" wrapText="1"/>
    </xf>
    <xf numFmtId="171" fontId="37" fillId="0" borderId="45" xfId="9" applyNumberFormat="1" applyFont="1" applyFill="1" applyBorder="1" applyAlignment="1">
      <alignment horizontal="center" vertical="center" wrapText="1"/>
    </xf>
    <xf numFmtId="171" fontId="37" fillId="0" borderId="37" xfId="9" applyNumberFormat="1" applyFont="1" applyFill="1" applyBorder="1" applyAlignment="1">
      <alignment horizontal="center" vertical="center" wrapText="1"/>
    </xf>
    <xf numFmtId="171" fontId="37" fillId="0" borderId="46" xfId="9" applyNumberFormat="1" applyFont="1" applyFill="1" applyBorder="1" applyAlignment="1">
      <alignment horizontal="center" vertical="center" wrapText="1"/>
    </xf>
    <xf numFmtId="0" fontId="46" fillId="0" borderId="0" xfId="2" applyFont="1" applyAlignment="1">
      <alignment horizontal="center" vertical="center" wrapText="1"/>
    </xf>
    <xf numFmtId="167" fontId="37" fillId="0" borderId="0" xfId="2" applyNumberFormat="1" applyFont="1" applyAlignment="1">
      <alignment horizontal="center" vertical="center" wrapText="1"/>
    </xf>
    <xf numFmtId="2" fontId="16" fillId="7" borderId="0" xfId="2" applyNumberFormat="1" applyFont="1" applyFill="1" applyAlignment="1">
      <alignment horizontal="center" vertical="center" wrapText="1"/>
    </xf>
    <xf numFmtId="2" fontId="17" fillId="7" borderId="0" xfId="2" applyNumberFormat="1" applyFont="1" applyFill="1"/>
    <xf numFmtId="166" fontId="3" fillId="7" borderId="0" xfId="2" applyNumberFormat="1" applyFont="1" applyFill="1" applyAlignment="1">
      <alignment horizontal="center" vertical="center" wrapText="1"/>
    </xf>
    <xf numFmtId="1" fontId="4" fillId="7" borderId="0" xfId="2" applyNumberFormat="1" applyFont="1" applyFill="1" applyAlignment="1">
      <alignment horizontal="center" vertical="center"/>
    </xf>
    <xf numFmtId="0" fontId="4" fillId="7" borderId="0" xfId="2" applyFont="1" applyFill="1" applyAlignment="1">
      <alignment horizontal="center" vertical="center"/>
    </xf>
    <xf numFmtId="0" fontId="4" fillId="7" borderId="0" xfId="2" applyFont="1" applyFill="1" applyAlignment="1">
      <alignment horizontal="left" vertical="center" wrapText="1"/>
    </xf>
    <xf numFmtId="1" fontId="4" fillId="7" borderId="0" xfId="2" applyNumberFormat="1" applyFont="1" applyFill="1" applyAlignment="1">
      <alignment horizontal="right" vertical="center"/>
    </xf>
    <xf numFmtId="2" fontId="4" fillId="7" borderId="0" xfId="2" applyNumberFormat="1" applyFont="1" applyFill="1" applyAlignment="1">
      <alignment vertical="center"/>
    </xf>
    <xf numFmtId="170" fontId="4" fillId="7" borderId="0" xfId="8" applyNumberFormat="1" applyFont="1" applyFill="1" applyBorder="1" applyAlignment="1">
      <alignment horizontal="center" vertical="center"/>
    </xf>
    <xf numFmtId="166" fontId="4" fillId="7" borderId="0" xfId="2" applyNumberFormat="1" applyFont="1" applyFill="1" applyAlignment="1">
      <alignment horizontal="right" vertical="center"/>
    </xf>
    <xf numFmtId="171" fontId="3" fillId="7" borderId="0" xfId="9" applyNumberFormat="1" applyFont="1" applyFill="1" applyBorder="1" applyAlignment="1">
      <alignment horizontal="right" vertical="center"/>
    </xf>
    <xf numFmtId="0" fontId="4" fillId="7" borderId="0" xfId="2" applyFont="1" applyFill="1" applyAlignment="1">
      <alignment vertical="center"/>
    </xf>
    <xf numFmtId="170" fontId="48" fillId="0" borderId="1" xfId="8" applyNumberFormat="1" applyFont="1" applyFill="1" applyBorder="1" applyAlignment="1">
      <alignment horizontal="center" vertical="top"/>
    </xf>
    <xf numFmtId="173" fontId="48" fillId="0" borderId="1" xfId="8" applyNumberFormat="1" applyFont="1" applyFill="1" applyBorder="1" applyAlignment="1">
      <alignment horizontal="center" vertical="top"/>
    </xf>
    <xf numFmtId="173" fontId="48" fillId="0" borderId="26" xfId="8" applyNumberFormat="1" applyFont="1" applyFill="1" applyBorder="1" applyAlignment="1">
      <alignment horizontal="center" vertical="top"/>
    </xf>
    <xf numFmtId="173" fontId="48" fillId="0" borderId="2" xfId="8" applyNumberFormat="1" applyFont="1" applyFill="1" applyBorder="1" applyAlignment="1">
      <alignment horizontal="center" vertical="top"/>
    </xf>
    <xf numFmtId="1" fontId="47" fillId="0" borderId="23" xfId="2" applyNumberFormat="1" applyFont="1" applyBorder="1" applyAlignment="1">
      <alignment horizontal="right" vertical="center"/>
    </xf>
    <xf numFmtId="2" fontId="48" fillId="0" borderId="24" xfId="2" applyNumberFormat="1" applyFont="1" applyBorder="1" applyAlignment="1">
      <alignment horizontal="left" vertical="center"/>
    </xf>
    <xf numFmtId="2" fontId="49" fillId="0" borderId="24" xfId="2" applyNumberFormat="1" applyFont="1" applyBorder="1" applyAlignment="1">
      <alignment horizontal="right" vertical="center"/>
    </xf>
    <xf numFmtId="0" fontId="48" fillId="0" borderId="24" xfId="2" applyFont="1" applyBorder="1" applyAlignment="1">
      <alignment vertical="center"/>
    </xf>
    <xf numFmtId="1" fontId="48" fillId="0" borderId="25" xfId="2" applyNumberFormat="1" applyFont="1" applyBorder="1" applyAlignment="1">
      <alignment horizontal="center" vertical="top"/>
    </xf>
    <xf numFmtId="0" fontId="50" fillId="0" borderId="12" xfId="0" applyFont="1" applyBorder="1"/>
    <xf numFmtId="0" fontId="50" fillId="0" borderId="0" xfId="0" applyFont="1"/>
    <xf numFmtId="171" fontId="49" fillId="0" borderId="0" xfId="9" applyNumberFormat="1" applyFont="1" applyFill="1" applyBorder="1" applyAlignment="1">
      <alignment horizontal="right" vertical="center"/>
    </xf>
    <xf numFmtId="0" fontId="50" fillId="0" borderId="3" xfId="0" applyFont="1" applyBorder="1"/>
    <xf numFmtId="0" fontId="51" fillId="0" borderId="0" xfId="0" applyFont="1"/>
    <xf numFmtId="2" fontId="52" fillId="0" borderId="0" xfId="2" applyNumberFormat="1" applyFont="1" applyAlignment="1">
      <alignment horizontal="right" vertical="center"/>
    </xf>
    <xf numFmtId="171" fontId="52" fillId="0" borderId="0" xfId="9" applyNumberFormat="1" applyFont="1" applyFill="1" applyBorder="1" applyAlignment="1">
      <alignment horizontal="right" vertical="center"/>
    </xf>
    <xf numFmtId="171" fontId="51" fillId="0" borderId="0" xfId="9" applyNumberFormat="1" applyFont="1" applyFill="1" applyBorder="1"/>
    <xf numFmtId="170" fontId="50" fillId="0" borderId="3" xfId="8" applyNumberFormat="1" applyFont="1" applyFill="1" applyBorder="1" applyAlignment="1">
      <alignment horizontal="center" vertical="top"/>
    </xf>
    <xf numFmtId="0" fontId="50" fillId="0" borderId="34" xfId="0" applyFont="1" applyBorder="1"/>
    <xf numFmtId="0" fontId="51" fillId="0" borderId="4" xfId="0" applyFont="1" applyBorder="1"/>
    <xf numFmtId="2" fontId="52" fillId="0" borderId="4" xfId="2" applyNumberFormat="1" applyFont="1" applyBorder="1" applyAlignment="1">
      <alignment horizontal="right" vertical="center"/>
    </xf>
    <xf numFmtId="171" fontId="52" fillId="0" borderId="4" xfId="9" applyNumberFormat="1" applyFont="1" applyFill="1" applyBorder="1" applyAlignment="1">
      <alignment horizontal="right" vertical="center"/>
    </xf>
    <xf numFmtId="170" fontId="50" fillId="0" borderId="35" xfId="8" applyNumberFormat="1" applyFont="1" applyFill="1" applyBorder="1" applyAlignment="1">
      <alignment horizontal="center" vertical="top"/>
    </xf>
    <xf numFmtId="0" fontId="50" fillId="0" borderId="36" xfId="0" applyFont="1" applyBorder="1"/>
    <xf numFmtId="0" fontId="50" fillId="0" borderId="5" xfId="0" applyFont="1" applyBorder="1"/>
    <xf numFmtId="170" fontId="50" fillId="0" borderId="33" xfId="8" applyNumberFormat="1" applyFont="1" applyFill="1" applyBorder="1" applyAlignment="1">
      <alignment horizontal="center" vertical="top"/>
    </xf>
    <xf numFmtId="0" fontId="50" fillId="0" borderId="13" xfId="0" applyFont="1" applyBorder="1"/>
    <xf numFmtId="0" fontId="51" fillId="0" borderId="14" xfId="0" applyFont="1" applyBorder="1"/>
    <xf numFmtId="171" fontId="51" fillId="0" borderId="14" xfId="9" applyNumberFormat="1" applyFont="1" applyFill="1" applyBorder="1"/>
    <xf numFmtId="0" fontId="50" fillId="0" borderId="15" xfId="0" applyFont="1" applyBorder="1"/>
    <xf numFmtId="0" fontId="12" fillId="2" borderId="29" xfId="0" applyFont="1" applyFill="1" applyBorder="1" applyAlignment="1">
      <alignment horizontal="center" vertical="center" wrapText="1"/>
    </xf>
    <xf numFmtId="0" fontId="12" fillId="2" borderId="29" xfId="0" applyFont="1" applyFill="1" applyBorder="1" applyAlignment="1">
      <alignment horizontal="center" vertical="center"/>
    </xf>
    <xf numFmtId="0" fontId="12" fillId="2" borderId="7" xfId="0" applyFont="1" applyFill="1" applyBorder="1"/>
    <xf numFmtId="0" fontId="12" fillId="2" borderId="8" xfId="0" applyFont="1" applyFill="1" applyBorder="1"/>
    <xf numFmtId="173" fontId="12" fillId="2" borderId="9" xfId="9" applyNumberFormat="1" applyFont="1" applyFill="1" applyBorder="1"/>
    <xf numFmtId="0" fontId="12" fillId="2" borderId="10" xfId="0" applyFont="1" applyFill="1" applyBorder="1"/>
    <xf numFmtId="0" fontId="12" fillId="2" borderId="6" xfId="0" applyFont="1" applyFill="1" applyBorder="1"/>
    <xf numFmtId="173" fontId="12" fillId="2" borderId="28" xfId="9" applyNumberFormat="1" applyFont="1" applyFill="1" applyBorder="1"/>
    <xf numFmtId="0" fontId="12" fillId="2" borderId="16" xfId="0" applyFont="1" applyFill="1" applyBorder="1"/>
    <xf numFmtId="0" fontId="12" fillId="2" borderId="17" xfId="0" applyFont="1" applyFill="1" applyBorder="1"/>
    <xf numFmtId="173" fontId="12" fillId="2" borderId="11" xfId="9" applyNumberFormat="1" applyFont="1" applyFill="1" applyBorder="1"/>
    <xf numFmtId="173" fontId="12" fillId="2" borderId="18" xfId="9" applyNumberFormat="1" applyFont="1" applyFill="1" applyBorder="1"/>
    <xf numFmtId="9" fontId="12" fillId="2" borderId="27" xfId="1" applyFont="1" applyFill="1" applyBorder="1" applyAlignment="1">
      <alignment horizontal="center"/>
    </xf>
    <xf numFmtId="173" fontId="12" fillId="2" borderId="27" xfId="9" applyNumberFormat="1" applyFont="1" applyFill="1" applyBorder="1"/>
    <xf numFmtId="9" fontId="12" fillId="2" borderId="6" xfId="1" applyFont="1" applyFill="1" applyBorder="1" applyAlignment="1">
      <alignment horizontal="center"/>
    </xf>
    <xf numFmtId="0" fontId="12" fillId="2" borderId="22" xfId="0" applyFont="1" applyFill="1" applyBorder="1"/>
    <xf numFmtId="0" fontId="12" fillId="2" borderId="27" xfId="0" applyFont="1" applyFill="1" applyBorder="1"/>
    <xf numFmtId="1" fontId="36" fillId="13" borderId="0" xfId="0" applyNumberFormat="1" applyFont="1" applyFill="1" applyAlignment="1">
      <alignment horizontal="center" vertical="top"/>
    </xf>
    <xf numFmtId="174" fontId="36" fillId="13" borderId="0" xfId="4" applyNumberFormat="1" applyFont="1" applyFill="1" applyAlignment="1">
      <alignment horizontal="center" vertical="top" wrapText="1"/>
    </xf>
    <xf numFmtId="1" fontId="37" fillId="13" borderId="0" xfId="0" applyNumberFormat="1" applyFont="1" applyFill="1" applyAlignment="1">
      <alignment horizontal="center" vertical="top"/>
    </xf>
    <xf numFmtId="0" fontId="8" fillId="13" borderId="0" xfId="0" applyFont="1" applyFill="1" applyAlignment="1">
      <alignment vertical="top"/>
    </xf>
    <xf numFmtId="0" fontId="11" fillId="4" borderId="49" xfId="0" applyFont="1" applyFill="1" applyBorder="1" applyAlignment="1">
      <alignment vertical="top"/>
    </xf>
    <xf numFmtId="0" fontId="8" fillId="0" borderId="50" xfId="0" applyFont="1" applyBorder="1" applyAlignment="1">
      <alignment vertical="top"/>
    </xf>
    <xf numFmtId="0" fontId="11" fillId="8" borderId="51" xfId="0" applyFont="1" applyFill="1" applyBorder="1" applyAlignment="1">
      <alignment vertical="top"/>
    </xf>
    <xf numFmtId="0" fontId="8" fillId="0" borderId="52" xfId="0" applyFont="1" applyBorder="1" applyAlignment="1">
      <alignment vertical="top"/>
    </xf>
    <xf numFmtId="0" fontId="8" fillId="13" borderId="53" xfId="0" applyFont="1" applyFill="1" applyBorder="1" applyAlignment="1">
      <alignment vertical="top"/>
    </xf>
    <xf numFmtId="0" fontId="8" fillId="0" borderId="53" xfId="0" applyFont="1" applyBorder="1" applyAlignment="1">
      <alignment vertical="top"/>
    </xf>
    <xf numFmtId="0" fontId="55" fillId="4" borderId="47" xfId="0" applyFont="1" applyFill="1" applyBorder="1" applyAlignment="1">
      <alignment vertical="top"/>
    </xf>
    <xf numFmtId="0" fontId="55" fillId="4" borderId="48" xfId="0" applyFont="1" applyFill="1" applyBorder="1" applyAlignment="1">
      <alignment vertical="top"/>
    </xf>
    <xf numFmtId="0" fontId="55" fillId="8" borderId="50" xfId="0" applyFont="1" applyFill="1" applyBorder="1" applyAlignment="1">
      <alignment vertical="top"/>
    </xf>
    <xf numFmtId="0" fontId="55" fillId="8" borderId="0" xfId="0" applyFont="1" applyFill="1" applyAlignment="1">
      <alignment vertical="top"/>
    </xf>
    <xf numFmtId="0" fontId="8" fillId="8" borderId="0" xfId="0" applyFont="1" applyFill="1" applyAlignment="1">
      <alignment vertical="top"/>
    </xf>
    <xf numFmtId="0" fontId="8" fillId="8" borderId="51" xfId="0" applyFont="1" applyFill="1" applyBorder="1" applyAlignment="1">
      <alignment vertical="top"/>
    </xf>
    <xf numFmtId="0" fontId="8" fillId="8" borderId="53" xfId="0" applyFont="1" applyFill="1" applyBorder="1" applyAlignment="1">
      <alignment vertical="top"/>
    </xf>
    <xf numFmtId="0" fontId="8" fillId="8" borderId="54" xfId="0" applyFont="1" applyFill="1" applyBorder="1" applyAlignment="1">
      <alignment vertical="top"/>
    </xf>
    <xf numFmtId="0" fontId="8" fillId="8" borderId="0" xfId="0" applyFont="1" applyFill="1" applyAlignment="1">
      <alignment vertical="top" wrapText="1"/>
    </xf>
    <xf numFmtId="1" fontId="36" fillId="8" borderId="0" xfId="2" applyNumberFormat="1" applyFont="1" applyFill="1" applyAlignment="1">
      <alignment horizontal="center" vertical="top"/>
    </xf>
    <xf numFmtId="171" fontId="36" fillId="8" borderId="0" xfId="9" applyNumberFormat="1" applyFont="1" applyFill="1" applyBorder="1" applyAlignment="1">
      <alignment horizontal="center" vertical="top"/>
    </xf>
    <xf numFmtId="171" fontId="37" fillId="13" borderId="0" xfId="9" applyNumberFormat="1" applyFont="1" applyFill="1" applyBorder="1" applyAlignment="1">
      <alignment horizontal="center" vertical="center" wrapText="1"/>
    </xf>
    <xf numFmtId="171" fontId="36" fillId="13" borderId="0" xfId="9" applyNumberFormat="1" applyFont="1" applyFill="1" applyBorder="1" applyAlignment="1">
      <alignment horizontal="center" vertical="top"/>
    </xf>
    <xf numFmtId="171" fontId="36" fillId="13" borderId="0" xfId="9" applyNumberFormat="1" applyFont="1" applyFill="1" applyAlignment="1">
      <alignment horizontal="center" vertical="top"/>
    </xf>
    <xf numFmtId="1" fontId="38" fillId="14" borderId="0" xfId="2" applyNumberFormat="1" applyFont="1" applyFill="1" applyAlignment="1">
      <alignment horizontal="center" vertical="center"/>
    </xf>
    <xf numFmtId="1" fontId="38" fillId="14" borderId="0" xfId="2" quotePrefix="1" applyNumberFormat="1" applyFont="1" applyFill="1" applyAlignment="1">
      <alignment horizontal="center" vertical="center" wrapText="1"/>
    </xf>
    <xf numFmtId="166" fontId="38" fillId="14" borderId="0" xfId="4" applyFont="1" applyFill="1" applyAlignment="1">
      <alignment horizontal="left" vertical="center" wrapText="1"/>
    </xf>
    <xf numFmtId="2" fontId="38" fillId="14" borderId="0" xfId="2" applyNumberFormat="1" applyFont="1" applyFill="1" applyAlignment="1">
      <alignment horizontal="center" vertical="center" wrapText="1"/>
    </xf>
    <xf numFmtId="1" fontId="38" fillId="14" borderId="0" xfId="3" applyNumberFormat="1" applyFont="1" applyFill="1" applyAlignment="1">
      <alignment horizontal="center" vertical="center" wrapText="1"/>
    </xf>
    <xf numFmtId="49" fontId="38" fillId="14" borderId="0" xfId="4" applyNumberFormat="1" applyFont="1" applyFill="1" applyAlignment="1">
      <alignment vertical="center" wrapText="1"/>
    </xf>
    <xf numFmtId="174" fontId="38" fillId="14" borderId="0" xfId="4" applyNumberFormat="1" applyFont="1" applyFill="1" applyAlignment="1">
      <alignment horizontal="center" vertical="center" wrapText="1"/>
    </xf>
    <xf numFmtId="1" fontId="38" fillId="14" borderId="0" xfId="0" applyNumberFormat="1" applyFont="1" applyFill="1" applyAlignment="1">
      <alignment horizontal="center" vertical="center"/>
    </xf>
    <xf numFmtId="165" fontId="38" fillId="14" borderId="0" xfId="9" applyFont="1" applyFill="1" applyBorder="1" applyAlignment="1">
      <alignment horizontal="center" vertical="center"/>
    </xf>
    <xf numFmtId="171" fontId="38" fillId="14" borderId="10" xfId="9" quotePrefix="1" applyNumberFormat="1" applyFont="1" applyFill="1" applyBorder="1" applyAlignment="1">
      <alignment horizontal="center" vertical="center" wrapText="1"/>
    </xf>
    <xf numFmtId="171" fontId="38" fillId="14" borderId="6" xfId="9" quotePrefix="1" applyNumberFormat="1" applyFont="1" applyFill="1" applyBorder="1" applyAlignment="1">
      <alignment horizontal="center" vertical="center" wrapText="1"/>
    </xf>
    <xf numFmtId="171" fontId="38" fillId="14" borderId="11" xfId="9" quotePrefix="1" applyNumberFormat="1" applyFont="1" applyFill="1" applyBorder="1" applyAlignment="1">
      <alignment horizontal="center" vertical="center" wrapText="1"/>
    </xf>
    <xf numFmtId="171" fontId="38" fillId="14" borderId="12" xfId="9" applyNumberFormat="1" applyFont="1" applyFill="1" applyBorder="1" applyAlignment="1">
      <alignment horizontal="center" vertical="center"/>
    </xf>
    <xf numFmtId="171" fontId="38" fillId="14" borderId="0" xfId="9" applyNumberFormat="1" applyFont="1" applyFill="1" applyBorder="1" applyAlignment="1">
      <alignment horizontal="center" vertical="center"/>
    </xf>
    <xf numFmtId="171" fontId="37" fillId="14" borderId="0" xfId="9" applyNumberFormat="1" applyFont="1" applyFill="1" applyAlignment="1">
      <alignment horizontal="center" vertical="center"/>
    </xf>
    <xf numFmtId="171" fontId="37" fillId="14" borderId="0" xfId="9" applyNumberFormat="1" applyFont="1" applyFill="1" applyAlignment="1">
      <alignment horizontal="center" vertical="center" wrapText="1"/>
    </xf>
    <xf numFmtId="0" fontId="24" fillId="14" borderId="0" xfId="2" applyFont="1" applyFill="1" applyAlignment="1">
      <alignment vertical="center"/>
    </xf>
    <xf numFmtId="169" fontId="24" fillId="14" borderId="0" xfId="2" applyNumberFormat="1" applyFont="1" applyFill="1" applyAlignment="1">
      <alignment vertical="center"/>
    </xf>
    <xf numFmtId="2" fontId="24" fillId="14" borderId="0" xfId="2" applyNumberFormat="1" applyFont="1" applyFill="1" applyAlignment="1">
      <alignment vertical="center"/>
    </xf>
    <xf numFmtId="1" fontId="24" fillId="14" borderId="0" xfId="2" applyNumberFormat="1" applyFont="1" applyFill="1" applyAlignment="1">
      <alignment horizontal="center" vertical="center"/>
    </xf>
    <xf numFmtId="2" fontId="24" fillId="14" borderId="0" xfId="2" applyNumberFormat="1" applyFont="1" applyFill="1" applyAlignment="1">
      <alignment horizontal="center" vertical="center" wrapText="1"/>
    </xf>
    <xf numFmtId="0" fontId="24" fillId="14" borderId="0" xfId="2" applyFont="1" applyFill="1" applyAlignment="1">
      <alignment vertical="center" wrapText="1"/>
    </xf>
    <xf numFmtId="0" fontId="12" fillId="5" borderId="16" xfId="0" applyFont="1" applyFill="1" applyBorder="1"/>
    <xf numFmtId="0" fontId="12" fillId="5" borderId="17" xfId="0" applyFont="1" applyFill="1" applyBorder="1"/>
    <xf numFmtId="0" fontId="12" fillId="5" borderId="18" xfId="0" applyFont="1" applyFill="1" applyBorder="1"/>
    <xf numFmtId="0" fontId="12" fillId="5" borderId="31" xfId="0" applyFont="1" applyFill="1" applyBorder="1" applyAlignment="1">
      <alignment horizontal="center" vertical="center"/>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xf>
    <xf numFmtId="173" fontId="12" fillId="5" borderId="31" xfId="9" applyNumberFormat="1" applyFont="1" applyFill="1" applyBorder="1"/>
    <xf numFmtId="173" fontId="12" fillId="5" borderId="32" xfId="9" applyNumberFormat="1" applyFont="1" applyFill="1" applyBorder="1"/>
    <xf numFmtId="0" fontId="12" fillId="5" borderId="19" xfId="0" applyFont="1" applyFill="1" applyBorder="1"/>
    <xf numFmtId="0" fontId="12" fillId="5" borderId="20" xfId="0" applyFont="1" applyFill="1" applyBorder="1"/>
    <xf numFmtId="0" fontId="12" fillId="5" borderId="21" xfId="0" applyFont="1" applyFill="1" applyBorder="1"/>
    <xf numFmtId="0" fontId="12" fillId="10" borderId="0" xfId="0" applyFont="1" applyFill="1"/>
    <xf numFmtId="0" fontId="56" fillId="0" borderId="0" xfId="0" applyFont="1"/>
    <xf numFmtId="2" fontId="57" fillId="0" borderId="0" xfId="2" applyNumberFormat="1" applyFont="1" applyAlignment="1">
      <alignment horizontal="right" vertical="center"/>
    </xf>
    <xf numFmtId="171" fontId="57" fillId="0" borderId="0" xfId="9" applyNumberFormat="1" applyFont="1" applyFill="1" applyBorder="1" applyAlignment="1">
      <alignment horizontal="right" vertical="center"/>
    </xf>
    <xf numFmtId="0" fontId="12" fillId="2" borderId="55" xfId="0" applyFont="1" applyFill="1" applyBorder="1"/>
    <xf numFmtId="0" fontId="12" fillId="2" borderId="56" xfId="0" applyFont="1" applyFill="1" applyBorder="1"/>
    <xf numFmtId="173" fontId="12" fillId="2" borderId="57" xfId="9" applyNumberFormat="1" applyFont="1" applyFill="1" applyBorder="1"/>
    <xf numFmtId="0" fontId="53" fillId="0" borderId="0" xfId="0" applyFont="1"/>
    <xf numFmtId="0" fontId="58" fillId="0" borderId="0" xfId="0" applyFont="1" applyAlignment="1">
      <alignment horizontal="left" vertical="top" wrapText="1"/>
    </xf>
    <xf numFmtId="173" fontId="0" fillId="0" borderId="0" xfId="9" applyNumberFormat="1" applyFont="1"/>
    <xf numFmtId="9" fontId="0" fillId="0" borderId="0" xfId="1" applyFont="1" applyAlignment="1">
      <alignment horizontal="center" vertical="center"/>
    </xf>
    <xf numFmtId="173" fontId="59" fillId="0" borderId="0" xfId="9" applyNumberFormat="1" applyFont="1"/>
    <xf numFmtId="9" fontId="0" fillId="0" borderId="0" xfId="1" applyFont="1" applyAlignment="1">
      <alignment horizontal="center"/>
    </xf>
    <xf numFmtId="175" fontId="0" fillId="0" borderId="0" xfId="1" applyNumberFormat="1" applyFont="1" applyAlignment="1">
      <alignment horizontal="center"/>
    </xf>
    <xf numFmtId="165" fontId="0" fillId="0" borderId="0" xfId="9" applyFont="1"/>
    <xf numFmtId="173" fontId="59" fillId="0" borderId="0" xfId="0" applyNumberFormat="1" applyFont="1"/>
    <xf numFmtId="176" fontId="0" fillId="0" borderId="0" xfId="1" applyNumberFormat="1" applyFont="1" applyAlignment="1">
      <alignment horizontal="center"/>
    </xf>
    <xf numFmtId="175" fontId="12" fillId="0" borderId="6" xfId="1" applyNumberFormat="1" applyFont="1" applyFill="1" applyBorder="1" applyAlignment="1">
      <alignment horizontal="center"/>
    </xf>
    <xf numFmtId="173" fontId="12" fillId="0" borderId="6" xfId="9" applyNumberFormat="1" applyFont="1" applyFill="1" applyBorder="1"/>
    <xf numFmtId="173" fontId="12" fillId="0" borderId="11" xfId="9" applyNumberFormat="1" applyFont="1" applyFill="1" applyBorder="1"/>
    <xf numFmtId="9" fontId="12" fillId="0" borderId="6" xfId="1" applyFont="1" applyFill="1" applyBorder="1" applyAlignment="1">
      <alignment horizontal="center"/>
    </xf>
    <xf numFmtId="175" fontId="12" fillId="15" borderId="6" xfId="1" applyNumberFormat="1" applyFont="1" applyFill="1" applyBorder="1" applyAlignment="1">
      <alignment horizontal="center"/>
    </xf>
    <xf numFmtId="9" fontId="12" fillId="0" borderId="31" xfId="1" applyFont="1" applyFill="1" applyBorder="1" applyAlignment="1">
      <alignment horizontal="center"/>
    </xf>
    <xf numFmtId="9" fontId="12" fillId="0" borderId="27" xfId="1" applyFont="1" applyFill="1" applyBorder="1" applyAlignment="1">
      <alignment horizontal="center"/>
    </xf>
    <xf numFmtId="173" fontId="12" fillId="0" borderId="27" xfId="9" applyNumberFormat="1" applyFont="1" applyFill="1" applyBorder="1"/>
    <xf numFmtId="173" fontId="12" fillId="0" borderId="28" xfId="9" applyNumberFormat="1" applyFont="1" applyFill="1" applyBorder="1"/>
    <xf numFmtId="0" fontId="8" fillId="16" borderId="0" xfId="0" applyFont="1" applyFill="1" applyAlignment="1">
      <alignment vertical="top"/>
    </xf>
    <xf numFmtId="0" fontId="8" fillId="16" borderId="53" xfId="0" applyFont="1" applyFill="1" applyBorder="1" applyAlignment="1">
      <alignment vertical="top"/>
    </xf>
    <xf numFmtId="0" fontId="9" fillId="16" borderId="0" xfId="0" applyFont="1" applyFill="1" applyAlignment="1">
      <alignment vertical="top"/>
    </xf>
    <xf numFmtId="1" fontId="36" fillId="16" borderId="0" xfId="0" applyNumberFormat="1" applyFont="1" applyFill="1" applyAlignment="1">
      <alignment horizontal="center" vertical="top"/>
    </xf>
    <xf numFmtId="165" fontId="36" fillId="16" borderId="0" xfId="9" applyFont="1" applyFill="1" applyBorder="1" applyAlignment="1">
      <alignment horizontal="center" vertical="top"/>
    </xf>
    <xf numFmtId="165" fontId="36" fillId="16" borderId="0" xfId="9" applyFont="1" applyFill="1" applyBorder="1" applyAlignment="1">
      <alignment horizontal="center" vertical="top" wrapText="1"/>
    </xf>
    <xf numFmtId="165" fontId="60" fillId="16" borderId="0" xfId="9" applyFont="1" applyFill="1" applyBorder="1" applyAlignment="1">
      <alignment horizontal="center" vertical="top" wrapText="1"/>
    </xf>
    <xf numFmtId="165" fontId="60" fillId="16" borderId="0" xfId="9" applyFont="1" applyFill="1" applyBorder="1" applyAlignment="1">
      <alignment horizontal="center" vertical="top"/>
    </xf>
    <xf numFmtId="1" fontId="36" fillId="16" borderId="0" xfId="2" applyNumberFormat="1" applyFont="1" applyFill="1" applyAlignment="1">
      <alignment horizontal="center" vertical="top"/>
    </xf>
    <xf numFmtId="1" fontId="36" fillId="16" borderId="0" xfId="9" applyNumberFormat="1" applyFont="1" applyFill="1" applyBorder="1" applyAlignment="1">
      <alignment horizontal="center" vertical="top"/>
    </xf>
    <xf numFmtId="165" fontId="37" fillId="16" borderId="0" xfId="9" applyFont="1" applyFill="1" applyBorder="1" applyAlignment="1">
      <alignment horizontal="center" vertical="top"/>
    </xf>
    <xf numFmtId="171" fontId="37" fillId="16" borderId="0" xfId="9" quotePrefix="1" applyNumberFormat="1" applyFont="1" applyFill="1" applyBorder="1" applyAlignment="1">
      <alignment horizontal="center" vertical="center" wrapText="1"/>
    </xf>
    <xf numFmtId="171" fontId="36" fillId="16" borderId="0" xfId="9" applyNumberFormat="1" applyFont="1" applyFill="1" applyBorder="1" applyAlignment="1">
      <alignment horizontal="center" vertical="top"/>
    </xf>
    <xf numFmtId="171" fontId="37" fillId="16" borderId="10" xfId="9" quotePrefix="1" applyNumberFormat="1" applyFont="1" applyFill="1" applyBorder="1" applyAlignment="1">
      <alignment horizontal="center" vertical="center" wrapText="1"/>
    </xf>
    <xf numFmtId="171" fontId="37" fillId="16" borderId="6" xfId="9" quotePrefix="1" applyNumberFormat="1" applyFont="1" applyFill="1" applyBorder="1" applyAlignment="1">
      <alignment horizontal="center" vertical="center" wrapText="1"/>
    </xf>
    <xf numFmtId="171" fontId="37" fillId="16" borderId="11" xfId="9" quotePrefix="1" applyNumberFormat="1" applyFont="1" applyFill="1" applyBorder="1" applyAlignment="1">
      <alignment horizontal="center" vertical="center" wrapText="1"/>
    </xf>
    <xf numFmtId="171" fontId="36" fillId="16" borderId="12" xfId="9" applyNumberFormat="1" applyFont="1" applyFill="1" applyBorder="1" applyAlignment="1">
      <alignment horizontal="center" vertical="top"/>
    </xf>
    <xf numFmtId="171" fontId="37" fillId="16" borderId="12" xfId="9" applyNumberFormat="1" applyFont="1" applyFill="1" applyBorder="1" applyAlignment="1">
      <alignment horizontal="center" vertical="top"/>
    </xf>
    <xf numFmtId="171" fontId="37" fillId="16" borderId="0" xfId="9" applyNumberFormat="1" applyFont="1" applyFill="1" applyBorder="1" applyAlignment="1">
      <alignment horizontal="center" vertical="top"/>
    </xf>
    <xf numFmtId="171" fontId="37" fillId="16" borderId="19" xfId="9" quotePrefix="1" applyNumberFormat="1" applyFont="1" applyFill="1" applyBorder="1" applyAlignment="1">
      <alignment horizontal="center" vertical="center" wrapText="1"/>
    </xf>
    <xf numFmtId="171" fontId="37" fillId="16" borderId="20" xfId="9" quotePrefix="1" applyNumberFormat="1" applyFont="1" applyFill="1" applyBorder="1" applyAlignment="1">
      <alignment horizontal="center" vertical="center" wrapText="1"/>
    </xf>
    <xf numFmtId="171" fontId="37" fillId="16" borderId="21" xfId="9" quotePrefix="1" applyNumberFormat="1" applyFont="1" applyFill="1" applyBorder="1" applyAlignment="1">
      <alignment horizontal="center" vertical="center" wrapText="1"/>
    </xf>
    <xf numFmtId="171" fontId="36" fillId="16" borderId="0" xfId="9" applyNumberFormat="1" applyFont="1" applyFill="1" applyAlignment="1">
      <alignment horizontal="center" vertical="top" wrapText="1"/>
    </xf>
    <xf numFmtId="171" fontId="36" fillId="16" borderId="0" xfId="9" applyNumberFormat="1" applyFont="1" applyFill="1" applyAlignment="1">
      <alignment horizontal="center" vertical="top"/>
    </xf>
    <xf numFmtId="171" fontId="36" fillId="16" borderId="0" xfId="9" applyNumberFormat="1" applyFont="1" applyFill="1" applyBorder="1" applyAlignment="1">
      <alignment horizontal="center" vertical="top" wrapText="1"/>
    </xf>
    <xf numFmtId="0" fontId="26" fillId="7" borderId="0" xfId="0" applyFont="1" applyFill="1" applyAlignment="1">
      <alignment horizontal="left" vertical="top" wrapText="1"/>
    </xf>
    <xf numFmtId="0" fontId="28" fillId="5" borderId="0" xfId="0" applyFont="1" applyFill="1" applyAlignment="1">
      <alignment horizontal="center" vertical="center"/>
    </xf>
    <xf numFmtId="0" fontId="34" fillId="3" borderId="0" xfId="0" applyFont="1" applyFill="1" applyAlignment="1">
      <alignment horizontal="center" vertical="center"/>
    </xf>
    <xf numFmtId="0" fontId="13" fillId="3" borderId="0" xfId="0" applyFont="1" applyFill="1" applyAlignment="1">
      <alignment horizontal="center" vertical="center"/>
    </xf>
    <xf numFmtId="0" fontId="27" fillId="3" borderId="0" xfId="0" applyFont="1" applyFill="1" applyAlignment="1">
      <alignment horizontal="center" vertical="center"/>
    </xf>
    <xf numFmtId="0" fontId="19" fillId="7" borderId="0" xfId="0" applyFont="1" applyFill="1" applyAlignment="1">
      <alignment horizontal="left" vertical="top" wrapText="1"/>
    </xf>
    <xf numFmtId="0" fontId="20" fillId="2" borderId="0" xfId="0" applyFont="1" applyFill="1" applyAlignment="1">
      <alignment horizontal="center" vertical="center"/>
    </xf>
    <xf numFmtId="0" fontId="26" fillId="7" borderId="0" xfId="0" applyFont="1" applyFill="1" applyAlignment="1" applyProtection="1">
      <alignment horizontal="left" vertical="top" wrapText="1"/>
      <protection locked="0"/>
    </xf>
    <xf numFmtId="0" fontId="35" fillId="5" borderId="39" xfId="0" applyFont="1" applyFill="1" applyBorder="1" applyAlignment="1">
      <alignment horizontal="center" vertical="center"/>
    </xf>
    <xf numFmtId="0" fontId="35" fillId="5" borderId="40" xfId="0" applyFont="1" applyFill="1" applyBorder="1" applyAlignment="1">
      <alignment horizontal="center" vertical="center"/>
    </xf>
    <xf numFmtId="0" fontId="35" fillId="5" borderId="41" xfId="0" applyFont="1" applyFill="1" applyBorder="1" applyAlignment="1">
      <alignment horizontal="center" vertical="center"/>
    </xf>
    <xf numFmtId="0" fontId="35" fillId="5" borderId="42" xfId="0" applyFont="1" applyFill="1" applyBorder="1" applyAlignment="1">
      <alignment horizontal="center" vertical="center"/>
    </xf>
    <xf numFmtId="0" fontId="35" fillId="5" borderId="0" xfId="0" applyFont="1" applyFill="1" applyAlignment="1">
      <alignment horizontal="center" vertical="center"/>
    </xf>
    <xf numFmtId="0" fontId="35" fillId="5" borderId="38" xfId="0" applyFont="1" applyFill="1" applyBorder="1" applyAlignment="1">
      <alignment horizontal="center" vertical="center"/>
    </xf>
    <xf numFmtId="2" fontId="38" fillId="7" borderId="0" xfId="2" applyNumberFormat="1" applyFont="1" applyFill="1" applyAlignment="1">
      <alignment horizontal="center" vertical="center" wrapText="1"/>
    </xf>
    <xf numFmtId="2" fontId="16" fillId="7" borderId="0" xfId="2" applyNumberFormat="1" applyFont="1" applyFill="1" applyAlignment="1">
      <alignment horizontal="center" vertical="center" wrapText="1"/>
    </xf>
    <xf numFmtId="0" fontId="0" fillId="2" borderId="0" xfId="0" applyFill="1" applyAlignment="1">
      <alignment horizontal="center"/>
    </xf>
    <xf numFmtId="0" fontId="54" fillId="5" borderId="1" xfId="0" applyFont="1" applyFill="1" applyBorder="1" applyAlignment="1">
      <alignment horizontal="center"/>
    </xf>
    <xf numFmtId="0" fontId="54" fillId="5" borderId="58" xfId="0" applyFont="1" applyFill="1" applyBorder="1" applyAlignment="1">
      <alignment horizontal="center"/>
    </xf>
    <xf numFmtId="0" fontId="53" fillId="14" borderId="0" xfId="0" applyFont="1" applyFill="1" applyAlignment="1">
      <alignment horizontal="center" vertical="center"/>
    </xf>
    <xf numFmtId="0" fontId="12" fillId="0" borderId="0" xfId="0" applyFont="1" applyAlignment="1">
      <alignment horizontal="left" wrapText="1"/>
    </xf>
    <xf numFmtId="0" fontId="12" fillId="5" borderId="7" xfId="0" applyFont="1" applyFill="1" applyBorder="1" applyAlignment="1">
      <alignment horizontal="center"/>
    </xf>
    <xf numFmtId="0" fontId="12" fillId="5" borderId="8" xfId="0" applyFont="1" applyFill="1" applyBorder="1" applyAlignment="1">
      <alignment horizontal="center"/>
    </xf>
    <xf numFmtId="0" fontId="12" fillId="5" borderId="9" xfId="0" applyFont="1" applyFill="1" applyBorder="1" applyAlignment="1">
      <alignment horizontal="center"/>
    </xf>
    <xf numFmtId="0" fontId="12" fillId="5" borderId="30" xfId="0" applyFont="1" applyFill="1" applyBorder="1" applyAlignment="1">
      <alignment horizontal="center" vertical="center"/>
    </xf>
    <xf numFmtId="0" fontId="12" fillId="5" borderId="31" xfId="0" applyFont="1" applyFill="1" applyBorder="1" applyAlignment="1">
      <alignment horizontal="center" vertical="center"/>
    </xf>
    <xf numFmtId="0" fontId="12" fillId="0" borderId="10" xfId="0" applyFont="1" applyBorder="1" applyAlignment="1">
      <alignment horizontal="center"/>
    </xf>
    <xf numFmtId="0" fontId="12" fillId="0" borderId="6" xfId="0" applyFont="1" applyBorder="1" applyAlignment="1">
      <alignment horizontal="center"/>
    </xf>
    <xf numFmtId="0" fontId="12" fillId="0" borderId="11" xfId="0" applyFont="1" applyBorder="1" applyAlignment="1">
      <alignment horizontal="center"/>
    </xf>
    <xf numFmtId="0" fontId="12" fillId="2" borderId="22" xfId="0" applyFont="1" applyFill="1" applyBorder="1" applyAlignment="1">
      <alignment horizontal="center"/>
    </xf>
    <xf numFmtId="0" fontId="12" fillId="2" borderId="27" xfId="0" applyFont="1" applyFill="1" applyBorder="1" applyAlignment="1">
      <alignment horizontal="center"/>
    </xf>
    <xf numFmtId="0" fontId="12" fillId="0" borderId="22" xfId="0" applyFont="1" applyBorder="1" applyAlignment="1">
      <alignment horizontal="center"/>
    </xf>
    <xf numFmtId="0" fontId="12" fillId="0" borderId="27" xfId="0" applyFont="1" applyBorder="1" applyAlignment="1">
      <alignment horizontal="center"/>
    </xf>
    <xf numFmtId="0" fontId="53" fillId="4" borderId="0" xfId="0" applyFont="1" applyFill="1" applyAlignment="1">
      <alignment horizontal="center" vertical="center"/>
    </xf>
  </cellXfs>
  <cellStyles count="11">
    <cellStyle name="Milliers" xfId="8" builtinId="3"/>
    <cellStyle name="Monétaire" xfId="9" builtinId="4"/>
    <cellStyle name="Monétaire 2" xfId="10" xr:uid="{B047ED9D-1AEB-4F6D-B344-2A9D799FBE8C}"/>
    <cellStyle name="Normal" xfId="0" builtinId="0"/>
    <cellStyle name="Normal 10 2 2 2" xfId="5" xr:uid="{AEBFC6D5-FF02-40D4-965C-DC9378773962}"/>
    <cellStyle name="Normal 10 26" xfId="6" xr:uid="{35FFD64D-BE88-4E8C-9FFE-2FF349B1D756}"/>
    <cellStyle name="Normal 2" xfId="3" xr:uid="{9000F51A-9322-493E-A97E-BD8E0BB556B2}"/>
    <cellStyle name="Normal 2 10 2 2" xfId="7" xr:uid="{0C4787F1-C87B-4EF0-8977-C5408791073C}"/>
    <cellStyle name="Normal 2 156" xfId="4" xr:uid="{0DEFDE7F-1DAB-4331-B8F9-548412FC173D}"/>
    <cellStyle name="Normal 3" xfId="2" xr:uid="{51050656-4048-4260-947B-134B8822209B}"/>
    <cellStyle name="Pourcentage" xfId="1" builtinId="5"/>
  </cellStyles>
  <dxfs count="103">
    <dxf>
      <fill>
        <patternFill>
          <bgColor rgb="FFD7E769"/>
        </patternFill>
      </fill>
    </dxf>
    <dxf>
      <fill>
        <patternFill>
          <bgColor rgb="FFFFC741"/>
        </patternFill>
      </fill>
    </dxf>
    <dxf>
      <fill>
        <patternFill>
          <bgColor rgb="FFFF8848"/>
        </patternFill>
      </fill>
    </dxf>
    <dxf>
      <fill>
        <patternFill>
          <bgColor rgb="FFFF4C48"/>
        </patternFill>
      </fill>
    </dxf>
    <dxf>
      <fill>
        <patternFill>
          <bgColor rgb="FFD7E769"/>
        </patternFill>
      </fill>
    </dxf>
    <dxf>
      <fill>
        <patternFill>
          <bgColor rgb="FFFFC741"/>
        </patternFill>
      </fill>
    </dxf>
    <dxf>
      <fill>
        <patternFill>
          <bgColor rgb="FFFF8848"/>
        </patternFill>
      </fill>
    </dxf>
    <dxf>
      <fill>
        <patternFill>
          <bgColor rgb="FFFF4C48"/>
        </patternFill>
      </fill>
    </dxf>
    <dxf>
      <protection locked="1"/>
    </dxf>
    <dxf>
      <protection locked="1"/>
    </dxf>
    <dxf>
      <protection locked="1"/>
    </dxf>
    <dxf>
      <protection locked="1"/>
    </dxf>
    <dxf>
      <protection locked="1"/>
    </dxf>
    <dxf>
      <protection locked="1"/>
    </dxf>
    <dxf>
      <protection locked="1"/>
    </dxf>
    <dxf>
      <protection locked="1"/>
    </dxf>
    <dxf>
      <protection locked="1"/>
    </dxf>
    <dxf>
      <protection locked="1"/>
    </dxf>
    <dxf>
      <numFmt numFmtId="173" formatCode="_ * #,##0.00_)\ [$$-C0C]_ ;_ * \(#,##0.00\)\ [$$-C0C]_ ;_ * &quot;-&quot;??_)\ [$$-C0C]_ ;_ @_ "/>
    </dxf>
    <dxf>
      <protection locked="1"/>
    </dxf>
    <dxf>
      <protection locked="1"/>
    </dxf>
    <dxf>
      <protection locked="1"/>
    </dxf>
    <dxf>
      <protection locked="1"/>
    </dxf>
    <dxf>
      <protection locked="1"/>
    </dxf>
    <dxf>
      <protection locked="1"/>
    </dxf>
    <dxf>
      <protection locked="1"/>
    </dxf>
    <dxf>
      <protection locked="1"/>
    </dxf>
    <dxf>
      <protection locked="1"/>
    </dxf>
    <dxf>
      <protection locked="1"/>
    </dxf>
    <dxf>
      <numFmt numFmtId="173" formatCode="_ * #,##0.00_)\ [$$-C0C]_ ;_ * \(#,##0.00\)\ [$$-C0C]_ ;_ * &quot;-&quot;??_)\ [$$-C0C]_ ;_ @_ "/>
    </dxf>
    <dxf>
      <protection locked="1"/>
    </dxf>
    <dxf>
      <protection locked="1"/>
    </dxf>
    <dxf>
      <protection locked="1"/>
    </dxf>
    <dxf>
      <protection locked="1"/>
    </dxf>
    <dxf>
      <protection locked="1"/>
    </dxf>
    <dxf>
      <protection locked="1"/>
    </dxf>
    <dxf>
      <protection locked="1"/>
    </dxf>
    <dxf>
      <protection locked="1"/>
    </dxf>
    <dxf>
      <protection locked="1"/>
    </dxf>
    <dxf>
      <protection locked="1"/>
    </dxf>
    <dxf>
      <numFmt numFmtId="173" formatCode="_ * #,##0.00_)\ [$$-C0C]_ ;_ * \(#,##0.00\)\ [$$-C0C]_ ;_ * &quot;-&quot;??_)\ [$$-C0C]_ ;_ @_ "/>
    </dxf>
    <dxf>
      <protection locked="1"/>
    </dxf>
    <dxf>
      <protection locked="1"/>
    </dxf>
    <dxf>
      <protection locked="1"/>
    </dxf>
    <dxf>
      <protection locked="1"/>
    </dxf>
    <dxf>
      <protection locked="1"/>
    </dxf>
    <dxf>
      <protection locked="1"/>
    </dxf>
    <dxf>
      <protection locked="1"/>
    </dxf>
    <dxf>
      <protection locked="1"/>
    </dxf>
    <dxf>
      <protection locked="1"/>
    </dxf>
    <dxf>
      <protection locked="1"/>
    </dxf>
    <dxf>
      <numFmt numFmtId="173" formatCode="_ * #,##0.00_)\ [$$-C0C]_ ;_ * \(#,##0.00\)\ [$$-C0C]_ ;_ * &quot;-&quot;??_)\ [$$-C0C]_ ;_ @_ "/>
    </dxf>
    <dxf>
      <protection locked="1"/>
    </dxf>
    <dxf>
      <protection locked="1"/>
    </dxf>
    <dxf>
      <protection locked="1"/>
    </dxf>
    <dxf>
      <protection locked="1"/>
    </dxf>
    <dxf>
      <protection locked="1"/>
    </dxf>
    <dxf>
      <protection locked="1"/>
    </dxf>
    <dxf>
      <protection locked="1"/>
    </dxf>
    <dxf>
      <protection locked="1"/>
    </dxf>
    <dxf>
      <protection locked="1"/>
    </dxf>
    <dxf>
      <protection locked="1"/>
    </dxf>
    <dxf>
      <numFmt numFmtId="173" formatCode="_ * #,##0.00_)\ [$$-C0C]_ ;_ * \(#,##0.00\)\ [$$-C0C]_ ;_ * &quot;-&quot;??_)\ [$$-C0C]_ ;_ @_ "/>
    </dxf>
    <dxf>
      <numFmt numFmtId="173" formatCode="_ * #,##0.00_)\ [$$-C0C]_ ;_ * \(#,##0.00\)\ [$$-C0C]_ ;_ * &quot;-&quot;??_)\ [$$-C0C]_ ;_ @_ "/>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none">
          <fgColor indexed="64"/>
          <bgColor rgb="FFECF3B5"/>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none">
          <fgColor indexed="64"/>
          <bgColor rgb="FFECF3B5"/>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none">
          <fgColor indexed="64"/>
          <bgColor rgb="FFECF3B5"/>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none">
          <fgColor indexed="64"/>
          <bgColor rgb="FFAADDD0"/>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top" textRotation="0" wrapText="0"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EDAFD"/>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rgb="FFAADDD0"/>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solid">
          <fgColor indexed="64"/>
          <bgColor rgb="FFEEDAFD"/>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solid">
          <fgColor indexed="64"/>
          <bgColor rgb="FFECF3B5"/>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74" formatCode="#,##0.00\ &quot;$&quo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30" formatCode="@"/>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2" formatCode="0.0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14"/>
        <color rgb="FF2B1C63"/>
        <name val="Verdana"/>
        <family val="2"/>
        <scheme val="none"/>
      </font>
      <numFmt numFmtId="1" formatCode="0"/>
      <fill>
        <patternFill patternType="none">
          <fgColor indexed="64"/>
          <bgColor auto="1"/>
        </patternFill>
      </fill>
      <alignment horizontal="center" vertical="top"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rgb="FF2B1C63"/>
        <name val="Verdana"/>
        <family val="2"/>
        <scheme val="none"/>
      </font>
      <numFmt numFmtId="177" formatCode="_-&quot;$&quot;* #.##0_-;\-&quot;$&quot;* #.##0_-;_-&quot;$&quot;* &quot;-&quot;??_-;_-@_-"/>
      <fill>
        <patternFill patternType="none">
          <fgColor indexed="64"/>
          <bgColor auto="1"/>
        </patternFill>
      </fill>
      <alignment horizontal="center" vertical="top" textRotation="0" wrapText="0" indent="0" justifyLastLine="0" shrinkToFit="0" readingOrder="0"/>
    </dxf>
    <dxf>
      <font>
        <b/>
        <i val="0"/>
        <strike val="0"/>
        <condense val="0"/>
        <extend val="0"/>
        <outline val="0"/>
        <shadow val="0"/>
        <u val="none"/>
        <vertAlign val="baseline"/>
        <sz val="14"/>
        <color rgb="FF2B1C63"/>
        <name val="Verdana"/>
        <family val="2"/>
        <scheme val="none"/>
      </font>
      <numFmt numFmtId="171" formatCode="_-&quot;$&quot;* #,##0_-;\-&quot;$&quot;* #,##0_-;_-&quot;$&quot;* &quot;-&quot;??_-;_-@_-"/>
      <fill>
        <patternFill patternType="solid">
          <fgColor indexed="64"/>
          <bgColor rgb="FFE5B2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0" tint="-4.9989318521683403E-2"/>
        </patternFill>
      </fill>
      <border>
        <left style="dashed">
          <color theme="2"/>
        </left>
        <right style="dashed">
          <color theme="2"/>
        </right>
        <top style="dashed">
          <color theme="2"/>
        </top>
        <bottom style="dashed">
          <color theme="2"/>
        </bottom>
        <vertical style="dashed">
          <color theme="2"/>
        </vertical>
        <horizontal style="dashed">
          <color theme="2"/>
        </horizontal>
      </border>
    </dxf>
    <dxf>
      <fill>
        <patternFill>
          <bgColor theme="0"/>
        </patternFill>
      </fill>
      <border>
        <left style="dashed">
          <color theme="2"/>
        </left>
        <right style="dashed">
          <color theme="2"/>
        </right>
        <top style="dashed">
          <color theme="2"/>
        </top>
        <bottom style="dashed">
          <color theme="2"/>
        </bottom>
        <vertical style="dashed">
          <color theme="2"/>
        </vertical>
        <horizontal style="dashed">
          <color theme="2"/>
        </horizontal>
      </border>
    </dxf>
    <dxf>
      <font>
        <b/>
        <i val="0"/>
        <color rgb="FFE5B2FF"/>
      </font>
      <fill>
        <patternFill patternType="solid">
          <bgColor rgb="FF2B1C63"/>
        </patternFill>
      </fill>
      <border>
        <left style="dashed">
          <color theme="2"/>
        </left>
        <right style="dashed">
          <color theme="2"/>
        </right>
        <top style="thick">
          <color rgb="FFE5B2FF"/>
        </top>
        <bottom style="thick">
          <color rgb="FFE5B2FF"/>
        </bottom>
        <vertical style="dashed">
          <color theme="2"/>
        </vertical>
        <horizontal style="dashed">
          <color theme="2"/>
        </horizontal>
      </border>
    </dxf>
  </dxfs>
  <tableStyles count="1" defaultTableStyle="TableStyleMedium2" defaultPivotStyle="PivotStyleLight16">
    <tableStyle name="PSES" pivot="0" count="3" xr9:uid="{67B8BCE8-3853-4892-8B59-E77B34359F8A}">
      <tableStyleElement type="headerRow" dxfId="102"/>
      <tableStyleElement type="firstRowStripe" dxfId="101"/>
      <tableStyleElement type="secondRowStripe" dxfId="100"/>
    </tableStyle>
  </tableStyles>
  <colors>
    <mruColors>
      <color rgb="FFDBF1EB"/>
      <color rgb="FFAADDD0"/>
      <color rgb="FFFF4C48"/>
      <color rgb="FFFF8848"/>
      <color rgb="FFFFC741"/>
      <color rgb="FFD7E769"/>
      <color rgb="FFE5B2FF"/>
      <color rgb="FF01BEA0"/>
      <color rgb="FFEEDAFD"/>
      <color rgb="FFECF3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[Chiffrier_collaboratif_10042025.xlsx]Options!Tableau croisé dynamique22</c:name>
    <c:fmtId val="4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2221041197559009E-2"/>
          <c:y val="6.8636172751185345E-2"/>
          <c:w val="0.81743285641692653"/>
          <c:h val="0.83000333562362549"/>
        </c:manualLayout>
      </c:layout>
      <c:barChart>
        <c:barDir val="col"/>
        <c:grouping val="clustered"/>
        <c:varyColors val="0"/>
        <c:ser>
          <c:idx val="0"/>
          <c:order val="0"/>
          <c:tx>
            <c:strRef>
              <c:f>Options!$B$9</c:f>
              <c:strCache>
                <c:ptCount val="1"/>
                <c:pt idx="0">
                  <c:v>Somme de Coûts option 1</c:v>
                </c:pt>
              </c:strCache>
            </c:strRef>
          </c:tx>
          <c:spPr>
            <a:solidFill>
              <a:schemeClr val="accent1"/>
            </a:solidFill>
            <a:ln>
              <a:noFill/>
            </a:ln>
            <a:effectLst/>
          </c:spPr>
          <c:invertIfNegative val="0"/>
          <c:cat>
            <c:strRef>
              <c:f>Options!$A$10:$A$14</c:f>
              <c:strCache>
                <c:ptCount val="4"/>
                <c:pt idx="0">
                  <c:v>Architecture</c:v>
                </c:pt>
                <c:pt idx="1">
                  <c:v>Civil</c:v>
                </c:pt>
                <c:pt idx="2">
                  <c:v>Mécanique</c:v>
                </c:pt>
                <c:pt idx="3">
                  <c:v>Structure</c:v>
                </c:pt>
              </c:strCache>
            </c:strRef>
          </c:cat>
          <c:val>
            <c:numRef>
              <c:f>Options!$B$10:$B$14</c:f>
              <c:numCache>
                <c:formatCode>_ * #\ ##0.00_)\ [$$-C0C]_ ;_ * \(#\ ##0.00\)\ [$$-C0C]_ ;_ * "-"??_)\ [$$-C0C]_ ;_ @_ </c:formatCode>
                <c:ptCount val="4"/>
                <c:pt idx="0">
                  <c:v>0</c:v>
                </c:pt>
                <c:pt idx="1">
                  <c:v>0</c:v>
                </c:pt>
                <c:pt idx="2">
                  <c:v>0</c:v>
                </c:pt>
                <c:pt idx="3">
                  <c:v>0</c:v>
                </c:pt>
              </c:numCache>
            </c:numRef>
          </c:val>
          <c:extLst>
            <c:ext xmlns:c16="http://schemas.microsoft.com/office/drawing/2014/chart" uri="{C3380CC4-5D6E-409C-BE32-E72D297353CC}">
              <c16:uniqueId val="{00000000-49A1-4B7C-B831-B893D0A12E79}"/>
            </c:ext>
          </c:extLst>
        </c:ser>
        <c:ser>
          <c:idx val="1"/>
          <c:order val="1"/>
          <c:tx>
            <c:strRef>
              <c:f>Options!$C$9</c:f>
              <c:strCache>
                <c:ptCount val="1"/>
                <c:pt idx="0">
                  <c:v>Somme de Coûts option 2</c:v>
                </c:pt>
              </c:strCache>
            </c:strRef>
          </c:tx>
          <c:spPr>
            <a:solidFill>
              <a:schemeClr val="accent2"/>
            </a:solidFill>
            <a:ln>
              <a:noFill/>
            </a:ln>
            <a:effectLst/>
          </c:spPr>
          <c:invertIfNegative val="0"/>
          <c:cat>
            <c:strRef>
              <c:f>Options!$A$10:$A$14</c:f>
              <c:strCache>
                <c:ptCount val="4"/>
                <c:pt idx="0">
                  <c:v>Architecture</c:v>
                </c:pt>
                <c:pt idx="1">
                  <c:v>Civil</c:v>
                </c:pt>
                <c:pt idx="2">
                  <c:v>Mécanique</c:v>
                </c:pt>
                <c:pt idx="3">
                  <c:v>Structure</c:v>
                </c:pt>
              </c:strCache>
            </c:strRef>
          </c:cat>
          <c:val>
            <c:numRef>
              <c:f>Options!$C$10:$C$14</c:f>
              <c:numCache>
                <c:formatCode>_ * #\ ##0.00_)\ [$$-C0C]_ ;_ * \(#\ ##0.00\)\ [$$-C0C]_ ;_ * "-"??_)\ [$$-C0C]_ ;_ @_ </c:formatCode>
                <c:ptCount val="4"/>
                <c:pt idx="0">
                  <c:v>0</c:v>
                </c:pt>
                <c:pt idx="1">
                  <c:v>0</c:v>
                </c:pt>
                <c:pt idx="2">
                  <c:v>0</c:v>
                </c:pt>
                <c:pt idx="3">
                  <c:v>0</c:v>
                </c:pt>
              </c:numCache>
            </c:numRef>
          </c:val>
          <c:extLst>
            <c:ext xmlns:c16="http://schemas.microsoft.com/office/drawing/2014/chart" uri="{C3380CC4-5D6E-409C-BE32-E72D297353CC}">
              <c16:uniqueId val="{00000002-49A1-4B7C-B831-B893D0A12E79}"/>
            </c:ext>
          </c:extLst>
        </c:ser>
        <c:ser>
          <c:idx val="2"/>
          <c:order val="2"/>
          <c:tx>
            <c:strRef>
              <c:f>Options!$D$9</c:f>
              <c:strCache>
                <c:ptCount val="1"/>
                <c:pt idx="0">
                  <c:v>Somme de Coûts option 3</c:v>
                </c:pt>
              </c:strCache>
            </c:strRef>
          </c:tx>
          <c:spPr>
            <a:solidFill>
              <a:schemeClr val="accent3"/>
            </a:solidFill>
            <a:ln>
              <a:noFill/>
            </a:ln>
            <a:effectLst/>
          </c:spPr>
          <c:invertIfNegative val="0"/>
          <c:cat>
            <c:strRef>
              <c:f>Options!$A$10:$A$14</c:f>
              <c:strCache>
                <c:ptCount val="4"/>
                <c:pt idx="0">
                  <c:v>Architecture</c:v>
                </c:pt>
                <c:pt idx="1">
                  <c:v>Civil</c:v>
                </c:pt>
                <c:pt idx="2">
                  <c:v>Mécanique</c:v>
                </c:pt>
                <c:pt idx="3">
                  <c:v>Structure</c:v>
                </c:pt>
              </c:strCache>
            </c:strRef>
          </c:cat>
          <c:val>
            <c:numRef>
              <c:f>Options!$D$10:$D$14</c:f>
              <c:numCache>
                <c:formatCode>_ * #\ ##0.00_)\ [$$-C0C]_ ;_ * \(#\ ##0.00\)\ [$$-C0C]_ ;_ * "-"??_)\ [$$-C0C]_ ;_ @_ </c:formatCode>
                <c:ptCount val="4"/>
                <c:pt idx="0">
                  <c:v>0</c:v>
                </c:pt>
                <c:pt idx="1">
                  <c:v>0</c:v>
                </c:pt>
                <c:pt idx="2">
                  <c:v>0</c:v>
                </c:pt>
                <c:pt idx="3">
                  <c:v>0</c:v>
                </c:pt>
              </c:numCache>
            </c:numRef>
          </c:val>
          <c:extLst>
            <c:ext xmlns:c16="http://schemas.microsoft.com/office/drawing/2014/chart" uri="{C3380CC4-5D6E-409C-BE32-E72D297353CC}">
              <c16:uniqueId val="{00000003-49A1-4B7C-B831-B893D0A12E79}"/>
            </c:ext>
          </c:extLst>
        </c:ser>
        <c:dLbls>
          <c:showLegendKey val="0"/>
          <c:showVal val="0"/>
          <c:showCatName val="0"/>
          <c:showSerName val="0"/>
          <c:showPercent val="0"/>
          <c:showBubbleSize val="0"/>
        </c:dLbls>
        <c:gapWidth val="219"/>
        <c:overlap val="-27"/>
        <c:axId val="1305202720"/>
        <c:axId val="1305191680"/>
      </c:barChart>
      <c:catAx>
        <c:axId val="1305202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5191680"/>
        <c:crosses val="autoZero"/>
        <c:auto val="1"/>
        <c:lblAlgn val="ctr"/>
        <c:lblOffset val="100"/>
        <c:noMultiLvlLbl val="0"/>
      </c:catAx>
      <c:valAx>
        <c:axId val="1305191680"/>
        <c:scaling>
          <c:orientation val="minMax"/>
        </c:scaling>
        <c:delete val="0"/>
        <c:axPos val="l"/>
        <c:majorGridlines>
          <c:spPr>
            <a:ln w="9525" cap="flat" cmpd="sng" algn="ctr">
              <a:solidFill>
                <a:schemeClr val="tx1">
                  <a:lumMod val="15000"/>
                  <a:lumOff val="85000"/>
                </a:schemeClr>
              </a:solidFill>
              <a:round/>
            </a:ln>
            <a:effectLst/>
          </c:spPr>
        </c:majorGridlines>
        <c:numFmt formatCode="_ * #\ ##0.00_)\ [$$-C0C]_ ;_ * \(#\ ##0.00\)\ [$$-C0C]_ ;_ * &quot;-&quot;??_)\ [$$-C0C]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052027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solidFill>
        <a:schemeClr val="accent3"/>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[Chiffrier_collaboratif_10042025.xlsx]TCD!Tableau croisé dynamique10</c:name>
    <c:fmtId val="6"/>
  </c:pivotSource>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CA"/>
              <a:t>Ventilation des coûts des travaux par discipline  - Horizon 0-1 an</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ivotFmts>
      <c:pivotFmt>
        <c:idx val="0"/>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spPr>
          <a:solidFill>
            <a:srgbClr val="FFC741"/>
          </a:solidFill>
          <a:ln>
            <a:noFill/>
          </a:ln>
          <a:effectLst/>
        </c:spPr>
        <c:dLbl>
          <c:idx val="0"/>
          <c:layout>
            <c:manualLayout>
              <c:x val="0"/>
              <c:y val="-5.8548883808302196E-1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0"/>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TCD!$B$3:$B$4</c:f>
              <c:strCache>
                <c:ptCount val="1"/>
                <c:pt idx="0">
                  <c:v>Total général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TCD!$A$5</c:f>
              <c:strCache>
                <c:ptCount val="1"/>
                <c:pt idx="0">
                  <c:v>Total général</c:v>
                </c:pt>
              </c:strCache>
            </c:strRef>
          </c:cat>
          <c:val>
            <c:numRef>
              <c:f>TCD!$B$5</c:f>
              <c:numCache>
                <c:formatCode>_ * #\ ##0.00_)\ [$$-C0C]_ ;_ * \(#\ ##0.00\)\ [$$-C0C]_ ;_ * "-"??_)\ [$$-C0C]_ ;_ @_ </c:formatCode>
                <c:ptCount val="1"/>
              </c:numCache>
            </c:numRef>
          </c:val>
          <c:extLst>
            <c:ext xmlns:c16="http://schemas.microsoft.com/office/drawing/2014/chart" uri="{C3380CC4-5D6E-409C-BE32-E72D297353CC}">
              <c16:uniqueId val="{00000000-DC25-4210-880E-15EF239CA009}"/>
            </c:ext>
          </c:extLst>
        </c:ser>
        <c:dLbls>
          <c:dLblPos val="ctr"/>
          <c:showLegendKey val="0"/>
          <c:showVal val="1"/>
          <c:showCatName val="0"/>
          <c:showSerName val="0"/>
          <c:showPercent val="0"/>
          <c:showBubbleSize val="0"/>
        </c:dLbls>
        <c:gapWidth val="150"/>
        <c:overlap val="100"/>
        <c:axId val="1086256128"/>
        <c:axId val="1086258528"/>
      </c:barChart>
      <c:catAx>
        <c:axId val="108625612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Discipline responsable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086258528"/>
        <c:crosses val="autoZero"/>
        <c:auto val="1"/>
        <c:lblAlgn val="ctr"/>
        <c:lblOffset val="100"/>
        <c:noMultiLvlLbl val="0"/>
      </c:catAx>
      <c:valAx>
        <c:axId val="108625852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Coût prévu de travaux (CA$)</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_ * #\ ##0.00_)\ [$$-C0C]_ ;_ * \(#\ ##0.00\)\ [$$-C0C]_ ;_ * &quot;-&quot;??_)\ [$$-C0C]_ ;_ @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08625612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[Chiffrier_collaboratif_10042025.xlsx]TCD!Tableau croisé dynamique12</c:name>
    <c:fmtId val="2"/>
  </c:pivotSource>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CA"/>
              <a:t>Ventilation des coûts des travaux par discipline  - Horizon 2-5 ans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ivotFmts>
      <c:pivotFmt>
        <c:idx val="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pivotFmt>
      <c:pivotFmt>
        <c:idx val="9"/>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TCD!$B$30:$B$31</c:f>
              <c:strCache>
                <c:ptCount val="1"/>
                <c:pt idx="0">
                  <c:v>Total général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TCD!$A$32</c:f>
              <c:strCache>
                <c:ptCount val="1"/>
                <c:pt idx="0">
                  <c:v>Total général</c:v>
                </c:pt>
              </c:strCache>
            </c:strRef>
          </c:cat>
          <c:val>
            <c:numRef>
              <c:f>TCD!$B$32</c:f>
              <c:numCache>
                <c:formatCode>_ * #\ ##0.00_)\ [$$-C0C]_ ;_ * \(#\ ##0.00\)\ [$$-C0C]_ ;_ * "-"??_)\ [$$-C0C]_ ;_ @_ </c:formatCode>
                <c:ptCount val="1"/>
              </c:numCache>
            </c:numRef>
          </c:val>
          <c:extLst>
            <c:ext xmlns:c16="http://schemas.microsoft.com/office/drawing/2014/chart" uri="{C3380CC4-5D6E-409C-BE32-E72D297353CC}">
              <c16:uniqueId val="{00000000-DC25-4210-880E-15EF239CA009}"/>
            </c:ext>
          </c:extLst>
        </c:ser>
        <c:dLbls>
          <c:dLblPos val="ctr"/>
          <c:showLegendKey val="0"/>
          <c:showVal val="1"/>
          <c:showCatName val="0"/>
          <c:showSerName val="0"/>
          <c:showPercent val="0"/>
          <c:showBubbleSize val="0"/>
        </c:dLbls>
        <c:gapWidth val="150"/>
        <c:overlap val="100"/>
        <c:axId val="1086256128"/>
        <c:axId val="1086258528"/>
      </c:barChart>
      <c:catAx>
        <c:axId val="108625612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Discipline responsable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086258528"/>
        <c:crosses val="autoZero"/>
        <c:auto val="1"/>
        <c:lblAlgn val="ctr"/>
        <c:lblOffset val="100"/>
        <c:noMultiLvlLbl val="0"/>
      </c:catAx>
      <c:valAx>
        <c:axId val="108625852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Coût prévu de travaux (CA$)</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_ * #\ ##0.00_)\ [$$-C0C]_ ;_ * \(#\ ##0.00\)\ [$$-C0C]_ ;_ * &quot;-&quot;??_)\ [$$-C0C]_ ;_ @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08625612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[Chiffrier_collaboratif_10042025.xlsx]TCD!Tableau croisé dynamique14</c:name>
    <c:fmtId val="2"/>
  </c:pivotSource>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CA"/>
              <a:t>Ventilation des coûts des travaux par discipline  - Horizon 6-10 ans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ivotFmts>
      <c:pivotFmt>
        <c:idx val="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TCD!$B$55:$B$56</c:f>
              <c:strCache>
                <c:ptCount val="1"/>
                <c:pt idx="0">
                  <c:v>Total général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TCD!$A$57</c:f>
              <c:strCache>
                <c:ptCount val="1"/>
                <c:pt idx="0">
                  <c:v>Total général</c:v>
                </c:pt>
              </c:strCache>
            </c:strRef>
          </c:cat>
          <c:val>
            <c:numRef>
              <c:f>TCD!$B$57</c:f>
              <c:numCache>
                <c:formatCode>_ * #\ ##0.00_)\ [$$-C0C]_ ;_ * \(#\ ##0.00\)\ [$$-C0C]_ ;_ * "-"??_)\ [$$-C0C]_ ;_ @_ </c:formatCode>
                <c:ptCount val="1"/>
              </c:numCache>
            </c:numRef>
          </c:val>
          <c:extLst>
            <c:ext xmlns:c16="http://schemas.microsoft.com/office/drawing/2014/chart" uri="{C3380CC4-5D6E-409C-BE32-E72D297353CC}">
              <c16:uniqueId val="{00000000-DC25-4210-880E-15EF239CA009}"/>
            </c:ext>
          </c:extLst>
        </c:ser>
        <c:dLbls>
          <c:dLblPos val="ctr"/>
          <c:showLegendKey val="0"/>
          <c:showVal val="1"/>
          <c:showCatName val="0"/>
          <c:showSerName val="0"/>
          <c:showPercent val="0"/>
          <c:showBubbleSize val="0"/>
        </c:dLbls>
        <c:gapWidth val="150"/>
        <c:overlap val="100"/>
        <c:axId val="1086256128"/>
        <c:axId val="1086258528"/>
      </c:barChart>
      <c:catAx>
        <c:axId val="108625612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Discipline responsable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086258528"/>
        <c:crosses val="autoZero"/>
        <c:auto val="1"/>
        <c:lblAlgn val="ctr"/>
        <c:lblOffset val="100"/>
        <c:noMultiLvlLbl val="0"/>
      </c:catAx>
      <c:valAx>
        <c:axId val="108625852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Coût prévu de travaux (CA$)</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_ * #\ ##0.00_)\ [$$-C0C]_ ;_ * \(#\ ##0.00\)\ [$$-C0C]_ ;_ * &quot;-&quot;??_)\ [$$-C0C]_ ;_ @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08625612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[Chiffrier_collaboratif_10042025.xlsx]TCD!Tableau croisé dynamique16</c:name>
    <c:fmtId val="3"/>
  </c:pivotSource>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fr-CA"/>
              <a:t>Ventilation des coûts des travaux par discipline  - Horizon 11-25 ans</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fr-FR"/>
        </a:p>
      </c:txPr>
    </c:title>
    <c:autoTitleDeleted val="0"/>
    <c:pivotFmts>
      <c:pivotFmt>
        <c:idx val="0"/>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1"/>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2"/>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3"/>
        <c:dLbl>
          <c:idx val="0"/>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rgbClr val="FF88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D7E769"/>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FFC74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5"/>
        <c:spPr>
          <a:solidFill>
            <a:srgbClr val="FF4C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TCD!$B$80:$B$81</c:f>
              <c:strCache>
                <c:ptCount val="1"/>
                <c:pt idx="0">
                  <c:v>Total général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strRef>
              <c:f>TCD!$A$82</c:f>
              <c:strCache>
                <c:ptCount val="1"/>
                <c:pt idx="0">
                  <c:v>Total général</c:v>
                </c:pt>
              </c:strCache>
            </c:strRef>
          </c:cat>
          <c:val>
            <c:numRef>
              <c:f>TCD!$B$82</c:f>
              <c:numCache>
                <c:formatCode>_ * #\ ##0.00_)\ [$$-C0C]_ ;_ * \(#\ ##0.00\)\ [$$-C0C]_ ;_ * "-"??_)\ [$$-C0C]_ ;_ @_ </c:formatCode>
                <c:ptCount val="1"/>
              </c:numCache>
            </c:numRef>
          </c:val>
          <c:extLst>
            <c:ext xmlns:c16="http://schemas.microsoft.com/office/drawing/2014/chart" uri="{C3380CC4-5D6E-409C-BE32-E72D297353CC}">
              <c16:uniqueId val="{00000000-DC25-4210-880E-15EF239CA009}"/>
            </c:ext>
          </c:extLst>
        </c:ser>
        <c:dLbls>
          <c:dLblPos val="ctr"/>
          <c:showLegendKey val="0"/>
          <c:showVal val="1"/>
          <c:showCatName val="0"/>
          <c:showSerName val="0"/>
          <c:showPercent val="0"/>
          <c:showBubbleSize val="0"/>
        </c:dLbls>
        <c:gapWidth val="150"/>
        <c:overlap val="100"/>
        <c:axId val="1086256128"/>
        <c:axId val="1086258528"/>
      </c:barChart>
      <c:catAx>
        <c:axId val="1086256128"/>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Discipline responsable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fr-FR"/>
          </a:p>
        </c:txPr>
        <c:crossAx val="1086258528"/>
        <c:crosses val="autoZero"/>
        <c:auto val="1"/>
        <c:lblAlgn val="ctr"/>
        <c:lblOffset val="100"/>
        <c:noMultiLvlLbl val="0"/>
      </c:catAx>
      <c:valAx>
        <c:axId val="1086258528"/>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fr-CA"/>
                  <a:t>Coût prévu de travaux (CA$)</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fr-FR"/>
            </a:p>
          </c:txPr>
        </c:title>
        <c:numFmt formatCode="_ * #\ ##0.00_)\ [$$-C0C]_ ;_ * \(#\ ##0.00\)\ [$$-C0C]_ ;_ * &quot;-&quot;??_)\ [$$-C0C]_ ;_ @_ "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crossAx val="1086256128"/>
        <c:crosses val="autoZero"/>
        <c:crossBetween val="between"/>
      </c:valAx>
      <c:spPr>
        <a:pattFill prst="ltDnDiag">
          <a:fgClr>
            <a:schemeClr val="dk1">
              <a:lumMod val="15000"/>
              <a:lumOff val="85000"/>
            </a:schemeClr>
          </a:fgClr>
          <a:bgClr>
            <a:schemeClr val="lt1"/>
          </a:bgClr>
        </a:patt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fr-FR"/>
        </a:p>
      </c:txPr>
    </c:legend>
    <c:plotVisOnly val="1"/>
    <c:dispBlanksAs val="gap"/>
    <c:showDLblsOverMax val="0"/>
    <c:extLst/>
  </c:chart>
  <c:spPr>
    <a:solidFill>
      <a:schemeClr val="lt1"/>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0-1 an'!A1"/><Relationship Id="rId13" Type="http://schemas.openxmlformats.org/officeDocument/2006/relationships/image" Target="../media/image7.png"/><Relationship Id="rId18" Type="http://schemas.openxmlformats.org/officeDocument/2006/relationships/image" Target="../media/image11.png"/><Relationship Id="rId26" Type="http://schemas.openxmlformats.org/officeDocument/2006/relationships/hyperlink" Target="#Accueil!D67"/><Relationship Id="rId3" Type="http://schemas.openxmlformats.org/officeDocument/2006/relationships/image" Target="../media/image2.png"/><Relationship Id="rId21" Type="http://schemas.openxmlformats.org/officeDocument/2006/relationships/image" Target="../media/image14.png"/><Relationship Id="rId7" Type="http://schemas.openxmlformats.org/officeDocument/2006/relationships/image" Target="../media/image4.png"/><Relationship Id="rId12" Type="http://schemas.openxmlformats.org/officeDocument/2006/relationships/hyperlink" Target="#'6-10 ans'!A1"/><Relationship Id="rId17" Type="http://schemas.openxmlformats.org/officeDocument/2006/relationships/image" Target="../media/image10.png"/><Relationship Id="rId25" Type="http://schemas.openxmlformats.org/officeDocument/2006/relationships/hyperlink" Target="#Logos_Collab!A1"/><Relationship Id="rId2" Type="http://schemas.openxmlformats.org/officeDocument/2006/relationships/hyperlink" Target="#'Pour rapport'!A1"/><Relationship Id="rId16" Type="http://schemas.openxmlformats.org/officeDocument/2006/relationships/image" Target="../media/image9.png"/><Relationship Id="rId20" Type="http://schemas.openxmlformats.org/officeDocument/2006/relationships/image" Target="../media/image13.png"/><Relationship Id="rId29"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hyperlink" Target="#Options!A1"/><Relationship Id="rId11" Type="http://schemas.openxmlformats.org/officeDocument/2006/relationships/image" Target="../media/image6.png"/><Relationship Id="rId24" Type="http://schemas.openxmlformats.org/officeDocument/2006/relationships/image" Target="../media/image17.png"/><Relationship Id="rId5" Type="http://schemas.openxmlformats.org/officeDocument/2006/relationships/image" Target="../media/image3.png"/><Relationship Id="rId15" Type="http://schemas.openxmlformats.org/officeDocument/2006/relationships/image" Target="../media/image8.png"/><Relationship Id="rId23" Type="http://schemas.openxmlformats.org/officeDocument/2006/relationships/image" Target="../media/image16.png"/><Relationship Id="rId28" Type="http://schemas.openxmlformats.org/officeDocument/2006/relationships/hyperlink" Target="#Accueil!A1"/><Relationship Id="rId10" Type="http://schemas.openxmlformats.org/officeDocument/2006/relationships/hyperlink" Target="#'2-5 ans'!A1"/><Relationship Id="rId19" Type="http://schemas.openxmlformats.org/officeDocument/2006/relationships/image" Target="../media/image12.png"/><Relationship Id="rId4" Type="http://schemas.openxmlformats.org/officeDocument/2006/relationships/hyperlink" Target="#Legende!A1"/><Relationship Id="rId9" Type="http://schemas.openxmlformats.org/officeDocument/2006/relationships/image" Target="../media/image5.png"/><Relationship Id="rId14" Type="http://schemas.openxmlformats.org/officeDocument/2006/relationships/hyperlink" Target="#'11-25 ans'!A1"/><Relationship Id="rId22" Type="http://schemas.openxmlformats.org/officeDocument/2006/relationships/image" Target="../media/image15.png"/><Relationship Id="rId27" Type="http://schemas.openxmlformats.org/officeDocument/2006/relationships/hyperlink" Target="#Accueil!D42"/></Relationships>
</file>

<file path=xl/drawings/_rels/drawing2.xml.rels><?xml version="1.0" encoding="UTF-8" standalone="yes"?>
<Relationships xmlns="http://schemas.openxmlformats.org/package/2006/relationships"><Relationship Id="rId8" Type="http://schemas.openxmlformats.org/officeDocument/2006/relationships/hyperlink" Target="#Options!A1"/><Relationship Id="rId13" Type="http://schemas.openxmlformats.org/officeDocument/2006/relationships/image" Target="../media/image25.png"/><Relationship Id="rId3" Type="http://schemas.openxmlformats.org/officeDocument/2006/relationships/image" Target="../media/image20.png"/><Relationship Id="rId7" Type="http://schemas.openxmlformats.org/officeDocument/2006/relationships/image" Target="../media/image22.png"/><Relationship Id="rId12" Type="http://schemas.openxmlformats.org/officeDocument/2006/relationships/hyperlink" Target="#'2-5 ans'!A1"/><Relationship Id="rId17" Type="http://schemas.openxmlformats.org/officeDocument/2006/relationships/image" Target="../media/image27.png"/><Relationship Id="rId2" Type="http://schemas.openxmlformats.org/officeDocument/2006/relationships/hyperlink" Target="#Accueil!A1"/><Relationship Id="rId16" Type="http://schemas.openxmlformats.org/officeDocument/2006/relationships/hyperlink" Target="#'11-25 ans'!A1"/><Relationship Id="rId1" Type="http://schemas.openxmlformats.org/officeDocument/2006/relationships/image" Target="../media/image19.png"/><Relationship Id="rId6" Type="http://schemas.openxmlformats.org/officeDocument/2006/relationships/hyperlink" Target="#Legende!A1"/><Relationship Id="rId11" Type="http://schemas.openxmlformats.org/officeDocument/2006/relationships/image" Target="../media/image24.png"/><Relationship Id="rId5" Type="http://schemas.openxmlformats.org/officeDocument/2006/relationships/image" Target="../media/image21.png"/><Relationship Id="rId15" Type="http://schemas.openxmlformats.org/officeDocument/2006/relationships/image" Target="../media/image26.png"/><Relationship Id="rId10" Type="http://schemas.openxmlformats.org/officeDocument/2006/relationships/hyperlink" Target="#'0-1 an'!A1"/><Relationship Id="rId4" Type="http://schemas.openxmlformats.org/officeDocument/2006/relationships/hyperlink" Target="#'Pour rapport'!A1"/><Relationship Id="rId9" Type="http://schemas.openxmlformats.org/officeDocument/2006/relationships/image" Target="../media/image23.png"/><Relationship Id="rId14" Type="http://schemas.openxmlformats.org/officeDocument/2006/relationships/hyperlink" Target="#'6-10 ans'!A1"/></Relationships>
</file>

<file path=xl/drawings/_rels/drawing3.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11-25 ans'!A1"/><Relationship Id="rId3" Type="http://schemas.openxmlformats.org/officeDocument/2006/relationships/hyperlink" Target="#Legende!A1"/><Relationship Id="rId7" Type="http://schemas.openxmlformats.org/officeDocument/2006/relationships/hyperlink" Target="#'0-1 an'!A1"/><Relationship Id="rId12" Type="http://schemas.openxmlformats.org/officeDocument/2006/relationships/image" Target="../media/image26.png"/><Relationship Id="rId17" Type="http://schemas.openxmlformats.org/officeDocument/2006/relationships/image" Target="../media/image21.png"/><Relationship Id="rId2" Type="http://schemas.openxmlformats.org/officeDocument/2006/relationships/image" Target="../media/image28.png"/><Relationship Id="rId16" Type="http://schemas.openxmlformats.org/officeDocument/2006/relationships/hyperlink" Target="#'Pour rapport'!A1"/><Relationship Id="rId1" Type="http://schemas.openxmlformats.org/officeDocument/2006/relationships/hyperlink" Target="#Accueil!A1"/><Relationship Id="rId6" Type="http://schemas.openxmlformats.org/officeDocument/2006/relationships/image" Target="../media/image29.png"/><Relationship Id="rId11" Type="http://schemas.openxmlformats.org/officeDocument/2006/relationships/hyperlink" Target="#'6-10 ans'!A1"/><Relationship Id="rId5" Type="http://schemas.openxmlformats.org/officeDocument/2006/relationships/hyperlink" Target="#Options!A1"/><Relationship Id="rId15" Type="http://schemas.openxmlformats.org/officeDocument/2006/relationships/hyperlink" Target="#'Pour rapport'!AC6"/><Relationship Id="rId10" Type="http://schemas.openxmlformats.org/officeDocument/2006/relationships/image" Target="../media/image6.png"/><Relationship Id="rId4" Type="http://schemas.openxmlformats.org/officeDocument/2006/relationships/image" Target="../media/image22.png"/><Relationship Id="rId9" Type="http://schemas.openxmlformats.org/officeDocument/2006/relationships/hyperlink" Target="#'2-5 ans'!A1"/><Relationship Id="rId14"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hyperlink" Target="#'0-1 an'!A1"/><Relationship Id="rId13" Type="http://schemas.openxmlformats.org/officeDocument/2006/relationships/image" Target="../media/image32.png"/><Relationship Id="rId3" Type="http://schemas.openxmlformats.org/officeDocument/2006/relationships/image" Target="../media/image30.png"/><Relationship Id="rId7" Type="http://schemas.openxmlformats.org/officeDocument/2006/relationships/image" Target="../media/image31.png"/><Relationship Id="rId12" Type="http://schemas.openxmlformats.org/officeDocument/2006/relationships/hyperlink" Target="#'6-10 ans'!A1"/><Relationship Id="rId17" Type="http://schemas.openxmlformats.org/officeDocument/2006/relationships/image" Target="../media/image21.png"/><Relationship Id="rId2" Type="http://schemas.openxmlformats.org/officeDocument/2006/relationships/hyperlink" Target="#Accueil!A1"/><Relationship Id="rId16" Type="http://schemas.openxmlformats.org/officeDocument/2006/relationships/hyperlink" Target="#'Pour rapport'!A1"/><Relationship Id="rId1" Type="http://schemas.openxmlformats.org/officeDocument/2006/relationships/chart" Target="../charts/chart1.xml"/><Relationship Id="rId6" Type="http://schemas.openxmlformats.org/officeDocument/2006/relationships/hyperlink" Target="#Options!A1"/><Relationship Id="rId11" Type="http://schemas.openxmlformats.org/officeDocument/2006/relationships/image" Target="../media/image25.png"/><Relationship Id="rId5" Type="http://schemas.openxmlformats.org/officeDocument/2006/relationships/image" Target="../media/image22.png"/><Relationship Id="rId15" Type="http://schemas.openxmlformats.org/officeDocument/2006/relationships/image" Target="../media/image8.png"/><Relationship Id="rId10" Type="http://schemas.openxmlformats.org/officeDocument/2006/relationships/hyperlink" Target="#'2-5 ans'!A1"/><Relationship Id="rId4" Type="http://schemas.openxmlformats.org/officeDocument/2006/relationships/hyperlink" Target="#Legende!A1"/><Relationship Id="rId9" Type="http://schemas.openxmlformats.org/officeDocument/2006/relationships/image" Target="../media/image24.png"/><Relationship Id="rId14" Type="http://schemas.openxmlformats.org/officeDocument/2006/relationships/hyperlink" Target="#'11-25 ans'!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35.emf"/><Relationship Id="rId7" Type="http://schemas.openxmlformats.org/officeDocument/2006/relationships/image" Target="../media/image38.png"/><Relationship Id="rId2" Type="http://schemas.openxmlformats.org/officeDocument/2006/relationships/image" Target="../media/image34.emf"/><Relationship Id="rId1" Type="http://schemas.openxmlformats.org/officeDocument/2006/relationships/image" Target="../media/image33.emf"/><Relationship Id="rId6" Type="http://schemas.openxmlformats.org/officeDocument/2006/relationships/hyperlink" Target="#Accueil!A1"/><Relationship Id="rId5" Type="http://schemas.openxmlformats.org/officeDocument/2006/relationships/image" Target="../media/image37.emf"/><Relationship Id="rId4" Type="http://schemas.openxmlformats.org/officeDocument/2006/relationships/image" Target="../media/image36.emf"/></Relationships>
</file>

<file path=xl/drawings/_rels/drawing7.xml.rels><?xml version="1.0" encoding="UTF-8" standalone="yes"?>
<Relationships xmlns="http://schemas.openxmlformats.org/package/2006/relationships"><Relationship Id="rId3" Type="http://schemas.openxmlformats.org/officeDocument/2006/relationships/image" Target="../media/image35.emf"/><Relationship Id="rId7" Type="http://schemas.openxmlformats.org/officeDocument/2006/relationships/image" Target="../media/image45.png"/><Relationship Id="rId2" Type="http://schemas.openxmlformats.org/officeDocument/2006/relationships/image" Target="../media/image34.emf"/><Relationship Id="rId1" Type="http://schemas.openxmlformats.org/officeDocument/2006/relationships/image" Target="../media/image44.emf"/><Relationship Id="rId6" Type="http://schemas.openxmlformats.org/officeDocument/2006/relationships/hyperlink" Target="#Accueil!A1"/><Relationship Id="rId5" Type="http://schemas.openxmlformats.org/officeDocument/2006/relationships/image" Target="../media/image37.emf"/><Relationship Id="rId4" Type="http://schemas.openxmlformats.org/officeDocument/2006/relationships/image" Target="../media/image36.emf"/></Relationships>
</file>

<file path=xl/drawings/_rels/drawing8.xml.rels><?xml version="1.0" encoding="UTF-8" standalone="yes"?>
<Relationships xmlns="http://schemas.openxmlformats.org/package/2006/relationships"><Relationship Id="rId3" Type="http://schemas.openxmlformats.org/officeDocument/2006/relationships/image" Target="../media/image49.emf"/><Relationship Id="rId7" Type="http://schemas.openxmlformats.org/officeDocument/2006/relationships/image" Target="../media/image45.png"/><Relationship Id="rId2" Type="http://schemas.openxmlformats.org/officeDocument/2006/relationships/image" Target="../media/image48.emf"/><Relationship Id="rId1" Type="http://schemas.openxmlformats.org/officeDocument/2006/relationships/image" Target="../media/image47.emf"/><Relationship Id="rId6" Type="http://schemas.openxmlformats.org/officeDocument/2006/relationships/hyperlink" Target="#Accueil!A1"/><Relationship Id="rId5" Type="http://schemas.openxmlformats.org/officeDocument/2006/relationships/image" Target="../media/image37.emf"/><Relationship Id="rId4" Type="http://schemas.openxmlformats.org/officeDocument/2006/relationships/image" Target="../media/image36.emf"/></Relationships>
</file>

<file path=xl/drawings/_rels/drawing9.xml.rels><?xml version="1.0" encoding="UTF-8" standalone="yes"?>
<Relationships xmlns="http://schemas.openxmlformats.org/package/2006/relationships"><Relationship Id="rId3" Type="http://schemas.openxmlformats.org/officeDocument/2006/relationships/image" Target="../media/image45.png"/><Relationship Id="rId7" Type="http://schemas.openxmlformats.org/officeDocument/2006/relationships/image" Target="../media/image37.emf"/><Relationship Id="rId2" Type="http://schemas.openxmlformats.org/officeDocument/2006/relationships/hyperlink" Target="#Accueil!A1"/><Relationship Id="rId1" Type="http://schemas.openxmlformats.org/officeDocument/2006/relationships/image" Target="../media/image53.emf"/><Relationship Id="rId6" Type="http://schemas.openxmlformats.org/officeDocument/2006/relationships/image" Target="../media/image36.emf"/><Relationship Id="rId5" Type="http://schemas.openxmlformats.org/officeDocument/2006/relationships/image" Target="../media/image35.emf"/><Relationship Id="rId4" Type="http://schemas.openxmlformats.org/officeDocument/2006/relationships/image" Target="../media/image34.emf"/></Relationships>
</file>

<file path=xl/drawings/_rels/drawing10.xml.rels><?xml version="1.0" encoding="UTF-8" standalone="yes"?>
<Relationships xmlns="http://schemas.openxmlformats.org/package/2006/relationships"><Relationship Id="rId8" Type="http://schemas.openxmlformats.org/officeDocument/2006/relationships/image" Target="../media/image24.png"/><Relationship Id="rId13" Type="http://schemas.openxmlformats.org/officeDocument/2006/relationships/hyperlink" Target="#'11-25 ans'!A1"/><Relationship Id="rId3" Type="http://schemas.openxmlformats.org/officeDocument/2006/relationships/hyperlink" Target="#Legende!A1"/><Relationship Id="rId7" Type="http://schemas.openxmlformats.org/officeDocument/2006/relationships/hyperlink" Target="#'0-1 an'!A1"/><Relationship Id="rId12" Type="http://schemas.openxmlformats.org/officeDocument/2006/relationships/image" Target="../media/image32.png"/><Relationship Id="rId2" Type="http://schemas.openxmlformats.org/officeDocument/2006/relationships/image" Target="../media/image30.png"/><Relationship Id="rId16" Type="http://schemas.openxmlformats.org/officeDocument/2006/relationships/image" Target="../media/image21.png"/><Relationship Id="rId1" Type="http://schemas.openxmlformats.org/officeDocument/2006/relationships/hyperlink" Target="#Accueil!A1"/><Relationship Id="rId6" Type="http://schemas.openxmlformats.org/officeDocument/2006/relationships/image" Target="../media/image31.png"/><Relationship Id="rId11" Type="http://schemas.openxmlformats.org/officeDocument/2006/relationships/hyperlink" Target="#'6-10 ans'!A1"/><Relationship Id="rId5" Type="http://schemas.openxmlformats.org/officeDocument/2006/relationships/hyperlink" Target="#Options!A1"/><Relationship Id="rId15" Type="http://schemas.openxmlformats.org/officeDocument/2006/relationships/hyperlink" Target="#'Pour rapport'!A1"/><Relationship Id="rId10" Type="http://schemas.openxmlformats.org/officeDocument/2006/relationships/image" Target="../media/image25.png"/><Relationship Id="rId4" Type="http://schemas.openxmlformats.org/officeDocument/2006/relationships/image" Target="../media/image22.png"/><Relationship Id="rId9" Type="http://schemas.openxmlformats.org/officeDocument/2006/relationships/hyperlink" Target="#'2-5 ans'!A1"/><Relationship Id="rId1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 Id="rId5" Type="http://schemas.openxmlformats.org/officeDocument/2006/relationships/image" Target="../media/image43.emf"/><Relationship Id="rId4" Type="http://schemas.openxmlformats.org/officeDocument/2006/relationships/image" Target="../media/image4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46.emf"/><Relationship Id="rId5" Type="http://schemas.openxmlformats.org/officeDocument/2006/relationships/image" Target="../media/image43.emf"/><Relationship Id="rId4" Type="http://schemas.openxmlformats.org/officeDocument/2006/relationships/image" Target="../media/image4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2.emf"/><Relationship Id="rId2" Type="http://schemas.openxmlformats.org/officeDocument/2006/relationships/image" Target="../media/image51.emf"/><Relationship Id="rId1" Type="http://schemas.openxmlformats.org/officeDocument/2006/relationships/image" Target="../media/image50.emf"/><Relationship Id="rId5" Type="http://schemas.openxmlformats.org/officeDocument/2006/relationships/image" Target="../media/image43.emf"/><Relationship Id="rId4" Type="http://schemas.openxmlformats.org/officeDocument/2006/relationships/image" Target="../media/image4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54.emf"/><Relationship Id="rId5" Type="http://schemas.openxmlformats.org/officeDocument/2006/relationships/image" Target="../media/image43.emf"/><Relationship Id="rId4"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xdr:twoCellAnchor editAs="oneCell">
    <xdr:from>
      <xdr:col>8</xdr:col>
      <xdr:colOff>620356</xdr:colOff>
      <xdr:row>9</xdr:row>
      <xdr:rowOff>89645</xdr:rowOff>
    </xdr:from>
    <xdr:to>
      <xdr:col>11</xdr:col>
      <xdr:colOff>361260</xdr:colOff>
      <xdr:row>22</xdr:row>
      <xdr:rowOff>89646</xdr:rowOff>
    </xdr:to>
    <xdr:pic>
      <xdr:nvPicPr>
        <xdr:cNvPr id="10" name="Image 9">
          <a:extLst>
            <a:ext uri="{FF2B5EF4-FFF2-40B4-BE49-F238E27FC236}">
              <a16:creationId xmlns:a16="http://schemas.microsoft.com/office/drawing/2014/main" id="{76CF522A-BC4B-B9F1-3768-E52B544ADA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53268" y="1804145"/>
          <a:ext cx="2295845" cy="2476501"/>
        </a:xfrm>
        <a:prstGeom prst="rect">
          <a:avLst/>
        </a:prstGeom>
      </xdr:spPr>
    </xdr:pic>
    <xdr:clientData/>
  </xdr:twoCellAnchor>
  <xdr:twoCellAnchor editAs="oneCell">
    <xdr:from>
      <xdr:col>3</xdr:col>
      <xdr:colOff>416402</xdr:colOff>
      <xdr:row>27</xdr:row>
      <xdr:rowOff>44825</xdr:rowOff>
    </xdr:from>
    <xdr:to>
      <xdr:col>4</xdr:col>
      <xdr:colOff>374754</xdr:colOff>
      <xdr:row>31</xdr:row>
      <xdr:rowOff>92825</xdr:rowOff>
    </xdr:to>
    <xdr:pic>
      <xdr:nvPicPr>
        <xdr:cNvPr id="12" name="Image 11">
          <a:hlinkClick xmlns:r="http://schemas.openxmlformats.org/officeDocument/2006/relationships" r:id="rId2"/>
          <a:extLst>
            <a:ext uri="{FF2B5EF4-FFF2-40B4-BE49-F238E27FC236}">
              <a16:creationId xmlns:a16="http://schemas.microsoft.com/office/drawing/2014/main" id="{2A699E82-A24F-B737-FBCA-7B5904F770C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991078" y="5311590"/>
          <a:ext cx="810000" cy="810000"/>
        </a:xfrm>
        <a:prstGeom prst="rect">
          <a:avLst/>
        </a:prstGeom>
      </xdr:spPr>
    </xdr:pic>
    <xdr:clientData/>
  </xdr:twoCellAnchor>
  <xdr:twoCellAnchor editAs="oneCell">
    <xdr:from>
      <xdr:col>5</xdr:col>
      <xdr:colOff>435344</xdr:colOff>
      <xdr:row>27</xdr:row>
      <xdr:rowOff>56030</xdr:rowOff>
    </xdr:from>
    <xdr:to>
      <xdr:col>6</xdr:col>
      <xdr:colOff>393697</xdr:colOff>
      <xdr:row>31</xdr:row>
      <xdr:rowOff>104030</xdr:rowOff>
    </xdr:to>
    <xdr:pic>
      <xdr:nvPicPr>
        <xdr:cNvPr id="14" name="Image 13">
          <a:hlinkClick xmlns:r="http://schemas.openxmlformats.org/officeDocument/2006/relationships" r:id="rId4"/>
          <a:extLst>
            <a:ext uri="{FF2B5EF4-FFF2-40B4-BE49-F238E27FC236}">
              <a16:creationId xmlns:a16="http://schemas.microsoft.com/office/drawing/2014/main" id="{981206DE-4074-6326-A8E3-3591CFD9677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713315" y="5322795"/>
          <a:ext cx="810000" cy="810000"/>
        </a:xfrm>
        <a:prstGeom prst="rect">
          <a:avLst/>
        </a:prstGeom>
        <a:noFill/>
      </xdr:spPr>
    </xdr:pic>
    <xdr:clientData/>
  </xdr:twoCellAnchor>
  <xdr:twoCellAnchor editAs="oneCell">
    <xdr:from>
      <xdr:col>7</xdr:col>
      <xdr:colOff>472434</xdr:colOff>
      <xdr:row>27</xdr:row>
      <xdr:rowOff>56033</xdr:rowOff>
    </xdr:from>
    <xdr:to>
      <xdr:col>8</xdr:col>
      <xdr:colOff>430787</xdr:colOff>
      <xdr:row>31</xdr:row>
      <xdr:rowOff>104033</xdr:rowOff>
    </xdr:to>
    <xdr:pic>
      <xdr:nvPicPr>
        <xdr:cNvPr id="16" name="Image 15">
          <a:hlinkClick xmlns:r="http://schemas.openxmlformats.org/officeDocument/2006/relationships" r:id="rId6"/>
          <a:extLst>
            <a:ext uri="{FF2B5EF4-FFF2-40B4-BE49-F238E27FC236}">
              <a16:creationId xmlns:a16="http://schemas.microsoft.com/office/drawing/2014/main" id="{A9450E93-4EE3-1A51-0C87-691ACC68066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7453699" y="5322798"/>
          <a:ext cx="810000" cy="810000"/>
        </a:xfrm>
        <a:prstGeom prst="rect">
          <a:avLst/>
        </a:prstGeom>
      </xdr:spPr>
    </xdr:pic>
    <xdr:clientData/>
  </xdr:twoCellAnchor>
  <xdr:twoCellAnchor editAs="oneCell">
    <xdr:from>
      <xdr:col>9</xdr:col>
      <xdr:colOff>461741</xdr:colOff>
      <xdr:row>27</xdr:row>
      <xdr:rowOff>67237</xdr:rowOff>
    </xdr:from>
    <xdr:to>
      <xdr:col>10</xdr:col>
      <xdr:colOff>420094</xdr:colOff>
      <xdr:row>31</xdr:row>
      <xdr:rowOff>115237</xdr:rowOff>
    </xdr:to>
    <xdr:pic>
      <xdr:nvPicPr>
        <xdr:cNvPr id="18" name="Image 17">
          <a:hlinkClick xmlns:r="http://schemas.openxmlformats.org/officeDocument/2006/relationships" r:id="rId8"/>
          <a:extLst>
            <a:ext uri="{FF2B5EF4-FFF2-40B4-BE49-F238E27FC236}">
              <a16:creationId xmlns:a16="http://schemas.microsoft.com/office/drawing/2014/main" id="{E4B09EB7-DE5F-40A0-C1F6-94E214B3A6B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9146300" y="5334002"/>
          <a:ext cx="810000" cy="810000"/>
        </a:xfrm>
        <a:prstGeom prst="rect">
          <a:avLst/>
        </a:prstGeom>
      </xdr:spPr>
    </xdr:pic>
    <xdr:clientData/>
  </xdr:twoCellAnchor>
  <xdr:twoCellAnchor editAs="oneCell">
    <xdr:from>
      <xdr:col>11</xdr:col>
      <xdr:colOff>461741</xdr:colOff>
      <xdr:row>27</xdr:row>
      <xdr:rowOff>67237</xdr:rowOff>
    </xdr:from>
    <xdr:to>
      <xdr:col>12</xdr:col>
      <xdr:colOff>420094</xdr:colOff>
      <xdr:row>31</xdr:row>
      <xdr:rowOff>115237</xdr:rowOff>
    </xdr:to>
    <xdr:pic>
      <xdr:nvPicPr>
        <xdr:cNvPr id="19" name="Image 18">
          <a:hlinkClick xmlns:r="http://schemas.openxmlformats.org/officeDocument/2006/relationships" r:id="rId10"/>
          <a:extLst>
            <a:ext uri="{FF2B5EF4-FFF2-40B4-BE49-F238E27FC236}">
              <a16:creationId xmlns:a16="http://schemas.microsoft.com/office/drawing/2014/main" id="{4C1ED23B-78A0-8CC7-80B8-13070800A87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10849594" y="5334002"/>
          <a:ext cx="810000" cy="810000"/>
        </a:xfrm>
        <a:prstGeom prst="rect">
          <a:avLst/>
        </a:prstGeom>
      </xdr:spPr>
    </xdr:pic>
    <xdr:clientData/>
  </xdr:twoCellAnchor>
  <xdr:twoCellAnchor editAs="oneCell">
    <xdr:from>
      <xdr:col>13</xdr:col>
      <xdr:colOff>461741</xdr:colOff>
      <xdr:row>27</xdr:row>
      <xdr:rowOff>67237</xdr:rowOff>
    </xdr:from>
    <xdr:to>
      <xdr:col>14</xdr:col>
      <xdr:colOff>420094</xdr:colOff>
      <xdr:row>31</xdr:row>
      <xdr:rowOff>115237</xdr:rowOff>
    </xdr:to>
    <xdr:pic>
      <xdr:nvPicPr>
        <xdr:cNvPr id="20" name="Image 19">
          <a:hlinkClick xmlns:r="http://schemas.openxmlformats.org/officeDocument/2006/relationships" r:id="rId12"/>
          <a:extLst>
            <a:ext uri="{FF2B5EF4-FFF2-40B4-BE49-F238E27FC236}">
              <a16:creationId xmlns:a16="http://schemas.microsoft.com/office/drawing/2014/main" id="{5F7092E6-A800-CD79-51D9-23B6BFFD22B6}"/>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12552888" y="5334002"/>
          <a:ext cx="810000" cy="810000"/>
        </a:xfrm>
        <a:prstGeom prst="rect">
          <a:avLst/>
        </a:prstGeom>
      </xdr:spPr>
    </xdr:pic>
    <xdr:clientData/>
  </xdr:twoCellAnchor>
  <xdr:twoCellAnchor editAs="oneCell">
    <xdr:from>
      <xdr:col>15</xdr:col>
      <xdr:colOff>383300</xdr:colOff>
      <xdr:row>27</xdr:row>
      <xdr:rowOff>67237</xdr:rowOff>
    </xdr:from>
    <xdr:to>
      <xdr:col>16</xdr:col>
      <xdr:colOff>431300</xdr:colOff>
      <xdr:row>31</xdr:row>
      <xdr:rowOff>115237</xdr:rowOff>
    </xdr:to>
    <xdr:pic>
      <xdr:nvPicPr>
        <xdr:cNvPr id="21" name="Image 20">
          <a:hlinkClick xmlns:r="http://schemas.openxmlformats.org/officeDocument/2006/relationships" r:id="rId14"/>
          <a:extLst>
            <a:ext uri="{FF2B5EF4-FFF2-40B4-BE49-F238E27FC236}">
              <a16:creationId xmlns:a16="http://schemas.microsoft.com/office/drawing/2014/main" id="{36E9E8A0-87ED-6868-20F0-5F30FB5A2F7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14177741" y="5334002"/>
          <a:ext cx="810000" cy="810000"/>
        </a:xfrm>
        <a:prstGeom prst="rect">
          <a:avLst/>
        </a:prstGeom>
      </xdr:spPr>
    </xdr:pic>
    <xdr:clientData/>
  </xdr:twoCellAnchor>
  <xdr:twoCellAnchor editAs="oneCell">
    <xdr:from>
      <xdr:col>6</xdr:col>
      <xdr:colOff>638737</xdr:colOff>
      <xdr:row>56</xdr:row>
      <xdr:rowOff>1065811</xdr:rowOff>
    </xdr:from>
    <xdr:to>
      <xdr:col>12</xdr:col>
      <xdr:colOff>198911</xdr:colOff>
      <xdr:row>56</xdr:row>
      <xdr:rowOff>3416541</xdr:rowOff>
    </xdr:to>
    <xdr:pic>
      <xdr:nvPicPr>
        <xdr:cNvPr id="23" name="Image 22">
          <a:extLst>
            <a:ext uri="{FF2B5EF4-FFF2-40B4-BE49-F238E27FC236}">
              <a16:creationId xmlns:a16="http://schemas.microsoft.com/office/drawing/2014/main" id="{E88616D3-D1E2-0F57-2ACB-6E591B93162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6743020" y="21838594"/>
          <a:ext cx="4629130" cy="2350730"/>
        </a:xfrm>
        <a:prstGeom prst="rect">
          <a:avLst/>
        </a:prstGeom>
        <a:ln w="38100">
          <a:solidFill>
            <a:schemeClr val="accent1"/>
          </a:solidFill>
        </a:ln>
      </xdr:spPr>
    </xdr:pic>
    <xdr:clientData/>
  </xdr:twoCellAnchor>
  <xdr:twoCellAnchor editAs="oneCell">
    <xdr:from>
      <xdr:col>6</xdr:col>
      <xdr:colOff>649941</xdr:colOff>
      <xdr:row>54</xdr:row>
      <xdr:rowOff>2404476</xdr:rowOff>
    </xdr:from>
    <xdr:to>
      <xdr:col>12</xdr:col>
      <xdr:colOff>190500</xdr:colOff>
      <xdr:row>54</xdr:row>
      <xdr:rowOff>4760775</xdr:rowOff>
    </xdr:to>
    <xdr:pic>
      <xdr:nvPicPr>
        <xdr:cNvPr id="25" name="Image 24">
          <a:extLst>
            <a:ext uri="{FF2B5EF4-FFF2-40B4-BE49-F238E27FC236}">
              <a16:creationId xmlns:a16="http://schemas.microsoft.com/office/drawing/2014/main" id="{8188D173-28D8-BB0F-9643-DB88C1F83B3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6775249" y="17886264"/>
          <a:ext cx="4640097" cy="2356299"/>
        </a:xfrm>
        <a:prstGeom prst="rect">
          <a:avLst/>
        </a:prstGeom>
        <a:ln w="38100">
          <a:solidFill>
            <a:schemeClr val="accent1"/>
          </a:solidFill>
        </a:ln>
      </xdr:spPr>
    </xdr:pic>
    <xdr:clientData/>
  </xdr:twoCellAnchor>
  <xdr:twoCellAnchor editAs="oneCell">
    <xdr:from>
      <xdr:col>4</xdr:col>
      <xdr:colOff>59695</xdr:colOff>
      <xdr:row>62</xdr:row>
      <xdr:rowOff>1490384</xdr:rowOff>
    </xdr:from>
    <xdr:to>
      <xdr:col>8</xdr:col>
      <xdr:colOff>511804</xdr:colOff>
      <xdr:row>62</xdr:row>
      <xdr:rowOff>3382918</xdr:rowOff>
    </xdr:to>
    <xdr:pic>
      <xdr:nvPicPr>
        <xdr:cNvPr id="26" name="Image 25">
          <a:extLst>
            <a:ext uri="{FF2B5EF4-FFF2-40B4-BE49-F238E27FC236}">
              <a16:creationId xmlns:a16="http://schemas.microsoft.com/office/drawing/2014/main" id="{2E44C8A5-8D19-5379-67C3-B293DD29AE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4474325" y="27671710"/>
          <a:ext cx="3831414" cy="1892534"/>
        </a:xfrm>
        <a:prstGeom prst="rect">
          <a:avLst/>
        </a:prstGeom>
        <a:ln w="38100">
          <a:solidFill>
            <a:schemeClr val="accent1"/>
          </a:solidFill>
        </a:ln>
      </xdr:spPr>
    </xdr:pic>
    <xdr:clientData/>
  </xdr:twoCellAnchor>
  <xdr:twoCellAnchor editAs="oneCell">
    <xdr:from>
      <xdr:col>10</xdr:col>
      <xdr:colOff>74420</xdr:colOff>
      <xdr:row>62</xdr:row>
      <xdr:rowOff>1874354</xdr:rowOff>
    </xdr:from>
    <xdr:to>
      <xdr:col>14</xdr:col>
      <xdr:colOff>710789</xdr:colOff>
      <xdr:row>62</xdr:row>
      <xdr:rowOff>3812485</xdr:rowOff>
    </xdr:to>
    <xdr:pic>
      <xdr:nvPicPr>
        <xdr:cNvPr id="27" name="Image 26">
          <a:extLst>
            <a:ext uri="{FF2B5EF4-FFF2-40B4-BE49-F238E27FC236}">
              <a16:creationId xmlns:a16="http://schemas.microsoft.com/office/drawing/2014/main" id="{89C49DE6-AD80-CADC-C914-66EE96DF64E4}"/>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xdr:blipFill>
      <xdr:spPr>
        <a:xfrm>
          <a:off x="9580370" y="28058579"/>
          <a:ext cx="4027269" cy="1938131"/>
        </a:xfrm>
        <a:prstGeom prst="rect">
          <a:avLst/>
        </a:prstGeom>
        <a:ln w="38100">
          <a:solidFill>
            <a:schemeClr val="accent1"/>
          </a:solidFill>
        </a:ln>
      </xdr:spPr>
    </xdr:pic>
    <xdr:clientData/>
  </xdr:twoCellAnchor>
  <xdr:oneCellAnchor>
    <xdr:from>
      <xdr:col>10</xdr:col>
      <xdr:colOff>30816</xdr:colOff>
      <xdr:row>62</xdr:row>
      <xdr:rowOff>1306605</xdr:rowOff>
    </xdr:from>
    <xdr:ext cx="1788182" cy="264560"/>
    <xdr:sp macro="" textlink="">
      <xdr:nvSpPr>
        <xdr:cNvPr id="28" name="ZoneTexte 27">
          <a:extLst>
            <a:ext uri="{FF2B5EF4-FFF2-40B4-BE49-F238E27FC236}">
              <a16:creationId xmlns:a16="http://schemas.microsoft.com/office/drawing/2014/main" id="{51825CD2-9152-6CAB-1120-05317E8802C6}"/>
            </a:ext>
          </a:extLst>
        </xdr:cNvPr>
        <xdr:cNvSpPr txBox="1"/>
      </xdr:nvSpPr>
      <xdr:spPr>
        <a:xfrm>
          <a:off x="9536766" y="27490830"/>
          <a:ext cx="1788182" cy="264560"/>
        </a:xfrm>
        <a:prstGeom prst="rect">
          <a:avLst/>
        </a:prstGeom>
        <a:solidFill>
          <a:schemeClr val="accent1"/>
        </a:solid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A" sz="1100" kern="1200">
              <a:solidFill>
                <a:schemeClr val="bg1"/>
              </a:solidFill>
            </a:rPr>
            <a:t>MODIFIER</a:t>
          </a:r>
          <a:r>
            <a:rPr lang="fr-CA" sz="1100" kern="1200" baseline="0">
              <a:solidFill>
                <a:schemeClr val="bg1"/>
              </a:solidFill>
            </a:rPr>
            <a:t> MANUELLEMENT</a:t>
          </a:r>
          <a:endParaRPr lang="fr-CA" sz="1100" kern="1200">
            <a:solidFill>
              <a:schemeClr val="bg1"/>
            </a:solidFill>
          </a:endParaRPr>
        </a:p>
      </xdr:txBody>
    </xdr:sp>
    <xdr:clientData/>
  </xdr:oneCellAnchor>
  <xdr:oneCellAnchor>
    <xdr:from>
      <xdr:col>12</xdr:col>
      <xdr:colOff>519367</xdr:colOff>
      <xdr:row>62</xdr:row>
      <xdr:rowOff>2329921</xdr:rowOff>
    </xdr:from>
    <xdr:ext cx="1748118" cy="436786"/>
    <xdr:sp macro="" textlink="">
      <xdr:nvSpPr>
        <xdr:cNvPr id="29" name="ZoneTexte 28">
          <a:extLst>
            <a:ext uri="{FF2B5EF4-FFF2-40B4-BE49-F238E27FC236}">
              <a16:creationId xmlns:a16="http://schemas.microsoft.com/office/drawing/2014/main" id="{F77DB25C-165E-AB61-EF31-FDC6E90EB991}"/>
            </a:ext>
          </a:extLst>
        </xdr:cNvPr>
        <xdr:cNvSpPr txBox="1"/>
      </xdr:nvSpPr>
      <xdr:spPr>
        <a:xfrm>
          <a:off x="11720767" y="28514146"/>
          <a:ext cx="1748118" cy="436786"/>
        </a:xfrm>
        <a:prstGeom prst="rect">
          <a:avLst/>
        </a:prstGeom>
        <a:solidFill>
          <a:schemeClr val="accent1"/>
        </a:solid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A" sz="1100" kern="1200">
              <a:solidFill>
                <a:schemeClr val="bg1"/>
              </a:solidFill>
            </a:rPr>
            <a:t>MODIFIER</a:t>
          </a:r>
          <a:r>
            <a:rPr lang="fr-CA" sz="1100" kern="1200" baseline="0">
              <a:solidFill>
                <a:schemeClr val="bg1"/>
              </a:solidFill>
            </a:rPr>
            <a:t> DANS L'ONGLET "POUR RAPPORT"</a:t>
          </a:r>
          <a:endParaRPr lang="fr-CA" sz="1100" kern="1200">
            <a:solidFill>
              <a:schemeClr val="bg1"/>
            </a:solidFill>
          </a:endParaRPr>
        </a:p>
      </xdr:txBody>
    </xdr:sp>
    <xdr:clientData/>
  </xdr:oneCellAnchor>
  <xdr:twoCellAnchor>
    <xdr:from>
      <xdr:col>6</xdr:col>
      <xdr:colOff>547688</xdr:colOff>
      <xdr:row>62</xdr:row>
      <xdr:rowOff>1438885</xdr:rowOff>
    </xdr:from>
    <xdr:to>
      <xdr:col>10</xdr:col>
      <xdr:colOff>30816</xdr:colOff>
      <xdr:row>62</xdr:row>
      <xdr:rowOff>2045493</xdr:rowOff>
    </xdr:to>
    <xdr:cxnSp macro="">
      <xdr:nvCxnSpPr>
        <xdr:cNvPr id="31" name="Connecteur droit avec flèche 30">
          <a:extLst>
            <a:ext uri="{FF2B5EF4-FFF2-40B4-BE49-F238E27FC236}">
              <a16:creationId xmlns:a16="http://schemas.microsoft.com/office/drawing/2014/main" id="{7A5329C9-E550-3DA8-EDCB-9DC674FACBE9}"/>
            </a:ext>
          </a:extLst>
        </xdr:cNvPr>
        <xdr:cNvCxnSpPr>
          <a:endCxn id="28" idx="1"/>
        </xdr:cNvCxnSpPr>
      </xdr:nvCxnSpPr>
      <xdr:spPr>
        <a:xfrm flipV="1">
          <a:off x="6662738" y="27623110"/>
          <a:ext cx="2874028" cy="606608"/>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559594</xdr:colOff>
      <xdr:row>62</xdr:row>
      <xdr:rowOff>2886075</xdr:rowOff>
    </xdr:from>
    <xdr:to>
      <xdr:col>11</xdr:col>
      <xdr:colOff>314325</xdr:colOff>
      <xdr:row>62</xdr:row>
      <xdr:rowOff>2887265</xdr:rowOff>
    </xdr:to>
    <xdr:cxnSp macro="">
      <xdr:nvCxnSpPr>
        <xdr:cNvPr id="40" name="Connecteur droit avec flèche 39">
          <a:extLst>
            <a:ext uri="{FF2B5EF4-FFF2-40B4-BE49-F238E27FC236}">
              <a16:creationId xmlns:a16="http://schemas.microsoft.com/office/drawing/2014/main" id="{EB73977E-D096-4BE4-8FBA-B82B560BE249}"/>
            </a:ext>
          </a:extLst>
        </xdr:cNvPr>
        <xdr:cNvCxnSpPr/>
      </xdr:nvCxnSpPr>
      <xdr:spPr>
        <a:xfrm flipV="1">
          <a:off x="6674644" y="29070300"/>
          <a:ext cx="3993356" cy="1190"/>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41414</xdr:colOff>
      <xdr:row>64</xdr:row>
      <xdr:rowOff>1292088</xdr:rowOff>
    </xdr:from>
    <xdr:to>
      <xdr:col>8</xdr:col>
      <xdr:colOff>119905</xdr:colOff>
      <xdr:row>64</xdr:row>
      <xdr:rowOff>3048000</xdr:rowOff>
    </xdr:to>
    <xdr:pic>
      <xdr:nvPicPr>
        <xdr:cNvPr id="43" name="Image 42">
          <a:extLst>
            <a:ext uri="{FF2B5EF4-FFF2-40B4-BE49-F238E27FC236}">
              <a16:creationId xmlns:a16="http://schemas.microsoft.com/office/drawing/2014/main" id="{5C18B70A-7E0A-85B8-30B7-0690C75325ED}"/>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xdr:blipFill>
      <xdr:spPr>
        <a:xfrm>
          <a:off x="4456044" y="32351871"/>
          <a:ext cx="3457796" cy="1755912"/>
        </a:xfrm>
        <a:prstGeom prst="rect">
          <a:avLst/>
        </a:prstGeom>
        <a:ln w="38100">
          <a:solidFill>
            <a:schemeClr val="accent1"/>
          </a:solidFill>
        </a:ln>
      </xdr:spPr>
    </xdr:pic>
    <xdr:clientData/>
  </xdr:twoCellAnchor>
  <xdr:twoCellAnchor editAs="oneCell">
    <xdr:from>
      <xdr:col>8</xdr:col>
      <xdr:colOff>500366</xdr:colOff>
      <xdr:row>64</xdr:row>
      <xdr:rowOff>1281428</xdr:rowOff>
    </xdr:from>
    <xdr:to>
      <xdr:col>13</xdr:col>
      <xdr:colOff>657249</xdr:colOff>
      <xdr:row>64</xdr:row>
      <xdr:rowOff>2330193</xdr:rowOff>
    </xdr:to>
    <xdr:pic>
      <xdr:nvPicPr>
        <xdr:cNvPr id="44" name="Image 43">
          <a:extLst>
            <a:ext uri="{FF2B5EF4-FFF2-40B4-BE49-F238E27FC236}">
              <a16:creationId xmlns:a16="http://schemas.microsoft.com/office/drawing/2014/main" id="{117A08EA-A688-53BC-A5FF-A3F1D8BCDB17}"/>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8294301" y="32341211"/>
          <a:ext cx="4381013" cy="1048765"/>
        </a:xfrm>
        <a:prstGeom prst="rect">
          <a:avLst/>
        </a:prstGeom>
        <a:ln w="38100">
          <a:solidFill>
            <a:schemeClr val="accent1"/>
          </a:solidFill>
        </a:ln>
      </xdr:spPr>
    </xdr:pic>
    <xdr:clientData/>
  </xdr:twoCellAnchor>
  <xdr:twoCellAnchor editAs="oneCell">
    <xdr:from>
      <xdr:col>4</xdr:col>
      <xdr:colOff>33686</xdr:colOff>
      <xdr:row>71</xdr:row>
      <xdr:rowOff>1046738</xdr:rowOff>
    </xdr:from>
    <xdr:to>
      <xdr:col>11</xdr:col>
      <xdr:colOff>285995</xdr:colOff>
      <xdr:row>71</xdr:row>
      <xdr:rowOff>1929849</xdr:rowOff>
    </xdr:to>
    <xdr:pic>
      <xdr:nvPicPr>
        <xdr:cNvPr id="2" name="Image 1">
          <a:extLst>
            <a:ext uri="{FF2B5EF4-FFF2-40B4-BE49-F238E27FC236}">
              <a16:creationId xmlns:a16="http://schemas.microsoft.com/office/drawing/2014/main" id="{25A1AB3E-0429-BC5A-9AC9-1EC42376B452}"/>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xdr:blipFill>
      <xdr:spPr>
        <a:xfrm>
          <a:off x="4448316" y="37614455"/>
          <a:ext cx="6166092" cy="883111"/>
        </a:xfrm>
        <a:prstGeom prst="rect">
          <a:avLst/>
        </a:prstGeom>
        <a:ln w="38100">
          <a:solidFill>
            <a:schemeClr val="accent1"/>
          </a:solidFill>
        </a:ln>
      </xdr:spPr>
    </xdr:pic>
    <xdr:clientData/>
  </xdr:twoCellAnchor>
  <xdr:twoCellAnchor>
    <xdr:from>
      <xdr:col>10</xdr:col>
      <xdr:colOff>809625</xdr:colOff>
      <xdr:row>71</xdr:row>
      <xdr:rowOff>1552575</xdr:rowOff>
    </xdr:from>
    <xdr:to>
      <xdr:col>11</xdr:col>
      <xdr:colOff>558964</xdr:colOff>
      <xdr:row>71</xdr:row>
      <xdr:rowOff>1821217</xdr:rowOff>
    </xdr:to>
    <xdr:cxnSp macro="">
      <xdr:nvCxnSpPr>
        <xdr:cNvPr id="4" name="Connecteur droit avec flèche 3">
          <a:extLst>
            <a:ext uri="{FF2B5EF4-FFF2-40B4-BE49-F238E27FC236}">
              <a16:creationId xmlns:a16="http://schemas.microsoft.com/office/drawing/2014/main" id="{B6A3CF5D-0D0D-4A9B-AA3F-F534E8D5D6DC}"/>
            </a:ext>
          </a:extLst>
        </xdr:cNvPr>
        <xdr:cNvCxnSpPr>
          <a:stCxn id="9" idx="1"/>
        </xdr:cNvCxnSpPr>
      </xdr:nvCxnSpPr>
      <xdr:spPr>
        <a:xfrm flipH="1" flipV="1">
          <a:off x="10315575" y="38119050"/>
          <a:ext cx="597064" cy="268642"/>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558964</xdr:colOff>
      <xdr:row>71</xdr:row>
      <xdr:rowOff>1688937</xdr:rowOff>
    </xdr:from>
    <xdr:ext cx="863763" cy="264560"/>
    <xdr:sp macro="" textlink="">
      <xdr:nvSpPr>
        <xdr:cNvPr id="9" name="ZoneTexte 8">
          <a:extLst>
            <a:ext uri="{FF2B5EF4-FFF2-40B4-BE49-F238E27FC236}">
              <a16:creationId xmlns:a16="http://schemas.microsoft.com/office/drawing/2014/main" id="{313FB549-53B4-40E5-8DED-3F71B90E52C9}"/>
            </a:ext>
          </a:extLst>
        </xdr:cNvPr>
        <xdr:cNvSpPr txBox="1"/>
      </xdr:nvSpPr>
      <xdr:spPr>
        <a:xfrm>
          <a:off x="10912639" y="38255412"/>
          <a:ext cx="863763" cy="264560"/>
        </a:xfrm>
        <a:prstGeom prst="rect">
          <a:avLst/>
        </a:prstGeom>
        <a:solidFill>
          <a:schemeClr val="accent1"/>
        </a:solid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CA" sz="1100" kern="1200">
              <a:solidFill>
                <a:schemeClr val="bg1"/>
              </a:solidFill>
            </a:rPr>
            <a:t>CLIQUER</a:t>
          </a:r>
          <a:r>
            <a:rPr lang="fr-CA" sz="1100" kern="1200" baseline="0">
              <a:solidFill>
                <a:schemeClr val="bg1"/>
              </a:solidFill>
            </a:rPr>
            <a:t> ICI</a:t>
          </a:r>
          <a:endParaRPr lang="fr-CA" sz="1100" kern="1200">
            <a:solidFill>
              <a:schemeClr val="bg1"/>
            </a:solidFill>
          </a:endParaRPr>
        </a:p>
      </xdr:txBody>
    </xdr:sp>
    <xdr:clientData/>
  </xdr:oneCellAnchor>
  <xdr:twoCellAnchor editAs="oneCell">
    <xdr:from>
      <xdr:col>4</xdr:col>
      <xdr:colOff>35078</xdr:colOff>
      <xdr:row>76</xdr:row>
      <xdr:rowOff>1327878</xdr:rowOff>
    </xdr:from>
    <xdr:to>
      <xdr:col>9</xdr:col>
      <xdr:colOff>364435</xdr:colOff>
      <xdr:row>76</xdr:row>
      <xdr:rowOff>3386067</xdr:rowOff>
    </xdr:to>
    <xdr:pic>
      <xdr:nvPicPr>
        <xdr:cNvPr id="5" name="Image 4">
          <a:extLst>
            <a:ext uri="{FF2B5EF4-FFF2-40B4-BE49-F238E27FC236}">
              <a16:creationId xmlns:a16="http://schemas.microsoft.com/office/drawing/2014/main" id="{FCE67B36-B631-5C3B-EDD7-A10D8270B03E}"/>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xdr:blipFill>
      <xdr:spPr>
        <a:xfrm>
          <a:off x="4449708" y="42848595"/>
          <a:ext cx="4553488" cy="2058189"/>
        </a:xfrm>
        <a:prstGeom prst="rect">
          <a:avLst/>
        </a:prstGeom>
        <a:ln w="38100">
          <a:solidFill>
            <a:schemeClr val="accent1"/>
          </a:solidFill>
        </a:ln>
      </xdr:spPr>
    </xdr:pic>
    <xdr:clientData/>
  </xdr:twoCellAnchor>
  <xdr:twoCellAnchor editAs="oneCell">
    <xdr:from>
      <xdr:col>11</xdr:col>
      <xdr:colOff>392203</xdr:colOff>
      <xdr:row>78</xdr:row>
      <xdr:rowOff>955301</xdr:rowOff>
    </xdr:from>
    <xdr:to>
      <xdr:col>16</xdr:col>
      <xdr:colOff>44823</xdr:colOff>
      <xdr:row>78</xdr:row>
      <xdr:rowOff>3973824</xdr:rowOff>
    </xdr:to>
    <xdr:pic>
      <xdr:nvPicPr>
        <xdr:cNvPr id="6" name="Image 5">
          <a:extLst>
            <a:ext uri="{FF2B5EF4-FFF2-40B4-BE49-F238E27FC236}">
              <a16:creationId xmlns:a16="http://schemas.microsoft.com/office/drawing/2014/main" id="{A22233F1-F588-A866-CA1B-43A93CC6251E}"/>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xdr:blipFill>
      <xdr:spPr>
        <a:xfrm>
          <a:off x="10720616" y="46526214"/>
          <a:ext cx="3793924" cy="3018523"/>
        </a:xfrm>
        <a:prstGeom prst="rect">
          <a:avLst/>
        </a:prstGeom>
        <a:ln w="38100">
          <a:solidFill>
            <a:schemeClr val="accent1"/>
          </a:solidFill>
        </a:ln>
      </xdr:spPr>
    </xdr:pic>
    <xdr:clientData/>
  </xdr:twoCellAnchor>
  <xdr:twoCellAnchor>
    <xdr:from>
      <xdr:col>10</xdr:col>
      <xdr:colOff>104775</xdr:colOff>
      <xdr:row>78</xdr:row>
      <xdr:rowOff>1839515</xdr:rowOff>
    </xdr:from>
    <xdr:to>
      <xdr:col>11</xdr:col>
      <xdr:colOff>791766</xdr:colOff>
      <xdr:row>78</xdr:row>
      <xdr:rowOff>2400300</xdr:rowOff>
    </xdr:to>
    <xdr:cxnSp macro="">
      <xdr:nvCxnSpPr>
        <xdr:cNvPr id="7" name="Connecteur droit avec flèche 6">
          <a:extLst>
            <a:ext uri="{FF2B5EF4-FFF2-40B4-BE49-F238E27FC236}">
              <a16:creationId xmlns:a16="http://schemas.microsoft.com/office/drawing/2014/main" id="{6767BEFA-5560-46F6-922B-433A655CCA1C}"/>
            </a:ext>
          </a:extLst>
        </xdr:cNvPr>
        <xdr:cNvCxnSpPr/>
      </xdr:nvCxnSpPr>
      <xdr:spPr>
        <a:xfrm flipV="1">
          <a:off x="9610725" y="47407115"/>
          <a:ext cx="1534716" cy="560785"/>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78</xdr:row>
      <xdr:rowOff>2400300</xdr:rowOff>
    </xdr:from>
    <xdr:to>
      <xdr:col>15</xdr:col>
      <xdr:colOff>77391</xdr:colOff>
      <xdr:row>78</xdr:row>
      <xdr:rowOff>3405187</xdr:rowOff>
    </xdr:to>
    <xdr:cxnSp macro="">
      <xdr:nvCxnSpPr>
        <xdr:cNvPr id="13" name="Connecteur droit avec flèche 12">
          <a:extLst>
            <a:ext uri="{FF2B5EF4-FFF2-40B4-BE49-F238E27FC236}">
              <a16:creationId xmlns:a16="http://schemas.microsoft.com/office/drawing/2014/main" id="{418B1B06-1E41-4422-B7A2-582CAD2F863D}"/>
            </a:ext>
          </a:extLst>
        </xdr:cNvPr>
        <xdr:cNvCxnSpPr/>
      </xdr:nvCxnSpPr>
      <xdr:spPr>
        <a:xfrm>
          <a:off x="9610725" y="47967900"/>
          <a:ext cx="4211241" cy="1004887"/>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313767</xdr:colOff>
      <xdr:row>6</xdr:row>
      <xdr:rowOff>201705</xdr:rowOff>
    </xdr:from>
    <xdr:to>
      <xdr:col>1</xdr:col>
      <xdr:colOff>302561</xdr:colOff>
      <xdr:row>11</xdr:row>
      <xdr:rowOff>145677</xdr:rowOff>
    </xdr:to>
    <xdr:sp macro="" textlink="">
      <xdr:nvSpPr>
        <xdr:cNvPr id="22" name="Rectangle 21">
          <a:hlinkClick xmlns:r="http://schemas.openxmlformats.org/officeDocument/2006/relationships" r:id="rId25"/>
          <a:extLst>
            <a:ext uri="{FF2B5EF4-FFF2-40B4-BE49-F238E27FC236}">
              <a16:creationId xmlns:a16="http://schemas.microsoft.com/office/drawing/2014/main" id="{C8F3FEFA-489A-B58C-593C-D4C4290BC113}"/>
            </a:ext>
          </a:extLst>
        </xdr:cNvPr>
        <xdr:cNvSpPr/>
      </xdr:nvSpPr>
      <xdr:spPr>
        <a:xfrm>
          <a:off x="313767" y="1344705"/>
          <a:ext cx="2039470" cy="907678"/>
        </a:xfrm>
        <a:prstGeom prst="rect">
          <a:avLst/>
        </a:prstGeom>
        <a:solidFill>
          <a:srgbClr val="01BEA0"/>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US" sz="1400" b="1" kern="1200">
              <a:solidFill>
                <a:srgbClr val="2B1C63"/>
              </a:solidFill>
            </a:rPr>
            <a:t>Cliquer ici pour être redirigé vers la page pour insérer votre logo</a:t>
          </a:r>
        </a:p>
      </xdr:txBody>
    </xdr:sp>
    <xdr:clientData/>
  </xdr:twoCellAnchor>
  <xdr:twoCellAnchor>
    <xdr:from>
      <xdr:col>0</xdr:col>
      <xdr:colOff>747207</xdr:colOff>
      <xdr:row>39</xdr:row>
      <xdr:rowOff>2285328</xdr:rowOff>
    </xdr:from>
    <xdr:to>
      <xdr:col>2</xdr:col>
      <xdr:colOff>153296</xdr:colOff>
      <xdr:row>45</xdr:row>
      <xdr:rowOff>0</xdr:rowOff>
    </xdr:to>
    <xdr:sp macro="" textlink="">
      <xdr:nvSpPr>
        <xdr:cNvPr id="30" name="Flèche : droite 29">
          <a:hlinkClick xmlns:r="http://schemas.openxmlformats.org/officeDocument/2006/relationships" r:id="rId26"/>
          <a:extLst>
            <a:ext uri="{FF2B5EF4-FFF2-40B4-BE49-F238E27FC236}">
              <a16:creationId xmlns:a16="http://schemas.microsoft.com/office/drawing/2014/main" id="{173AA886-8E1B-2DF2-F9CB-9E98EE02EB91}"/>
            </a:ext>
          </a:extLst>
        </xdr:cNvPr>
        <xdr:cNvSpPr/>
      </xdr:nvSpPr>
      <xdr:spPr>
        <a:xfrm>
          <a:off x="747207" y="9570048"/>
          <a:ext cx="2294069" cy="1105572"/>
        </a:xfrm>
        <a:prstGeom prst="rightArrow">
          <a:avLst/>
        </a:prstGeom>
        <a:solidFill>
          <a:srgbClr val="01BE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kern="1200">
              <a:solidFill>
                <a:srgbClr val="2B1C63"/>
              </a:solidFill>
            </a:rPr>
            <a:t>VOIR SECTION POUR</a:t>
          </a:r>
          <a:r>
            <a:rPr lang="en-US" sz="1400" b="1" kern="1200" baseline="0">
              <a:solidFill>
                <a:srgbClr val="2B1C63"/>
              </a:solidFill>
            </a:rPr>
            <a:t> LES GRT</a:t>
          </a:r>
          <a:endParaRPr lang="en-US" sz="1400" b="1" kern="1200">
            <a:solidFill>
              <a:srgbClr val="2B1C63"/>
            </a:solidFill>
          </a:endParaRPr>
        </a:p>
      </xdr:txBody>
    </xdr:sp>
    <xdr:clientData/>
  </xdr:twoCellAnchor>
  <xdr:twoCellAnchor>
    <xdr:from>
      <xdr:col>0</xdr:col>
      <xdr:colOff>728381</xdr:colOff>
      <xdr:row>64</xdr:row>
      <xdr:rowOff>4188759</xdr:rowOff>
    </xdr:from>
    <xdr:to>
      <xdr:col>2</xdr:col>
      <xdr:colOff>134470</xdr:colOff>
      <xdr:row>69</xdr:row>
      <xdr:rowOff>173691</xdr:rowOff>
    </xdr:to>
    <xdr:sp macro="" textlink="">
      <xdr:nvSpPr>
        <xdr:cNvPr id="36" name="Flèche : droite 35">
          <a:hlinkClick xmlns:r="http://schemas.openxmlformats.org/officeDocument/2006/relationships" r:id="rId27"/>
          <a:extLst>
            <a:ext uri="{FF2B5EF4-FFF2-40B4-BE49-F238E27FC236}">
              <a16:creationId xmlns:a16="http://schemas.microsoft.com/office/drawing/2014/main" id="{A6972657-B894-B53A-09D0-A2F7B18D18F0}"/>
            </a:ext>
          </a:extLst>
        </xdr:cNvPr>
        <xdr:cNvSpPr/>
      </xdr:nvSpPr>
      <xdr:spPr>
        <a:xfrm>
          <a:off x="728381" y="35249784"/>
          <a:ext cx="2215964" cy="1109382"/>
        </a:xfrm>
        <a:prstGeom prst="rightArrow">
          <a:avLst/>
        </a:prstGeom>
        <a:solidFill>
          <a:srgbClr val="01BE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kern="1200">
              <a:solidFill>
                <a:srgbClr val="2B1C63"/>
              </a:solidFill>
            </a:rPr>
            <a:t>VOIR SECTION POUR</a:t>
          </a:r>
          <a:r>
            <a:rPr lang="en-US" sz="1400" b="1" kern="1200" baseline="0">
              <a:solidFill>
                <a:srgbClr val="2B1C63"/>
              </a:solidFill>
            </a:rPr>
            <a:t> LES PROFESSIONNELS</a:t>
          </a:r>
          <a:endParaRPr lang="en-US" sz="1400" b="1" kern="1200">
            <a:solidFill>
              <a:srgbClr val="2B1C63"/>
            </a:solidFill>
          </a:endParaRPr>
        </a:p>
      </xdr:txBody>
    </xdr:sp>
    <xdr:clientData/>
  </xdr:twoCellAnchor>
  <xdr:twoCellAnchor>
    <xdr:from>
      <xdr:col>0</xdr:col>
      <xdr:colOff>638736</xdr:colOff>
      <xdr:row>80</xdr:row>
      <xdr:rowOff>33618</xdr:rowOff>
    </xdr:from>
    <xdr:to>
      <xdr:col>2</xdr:col>
      <xdr:colOff>89648</xdr:colOff>
      <xdr:row>83</xdr:row>
      <xdr:rowOff>11207</xdr:rowOff>
    </xdr:to>
    <xdr:sp macro="" textlink="">
      <xdr:nvSpPr>
        <xdr:cNvPr id="37" name="Flèche : gauche 36">
          <a:hlinkClick xmlns:r="http://schemas.openxmlformats.org/officeDocument/2006/relationships" r:id="rId28"/>
          <a:extLst>
            <a:ext uri="{FF2B5EF4-FFF2-40B4-BE49-F238E27FC236}">
              <a16:creationId xmlns:a16="http://schemas.microsoft.com/office/drawing/2014/main" id="{36007BA5-BCD4-3692-F1A2-B134F76DE05D}"/>
            </a:ext>
          </a:extLst>
        </xdr:cNvPr>
        <xdr:cNvSpPr/>
      </xdr:nvSpPr>
      <xdr:spPr>
        <a:xfrm>
          <a:off x="638736" y="50191147"/>
          <a:ext cx="2263588" cy="1086972"/>
        </a:xfrm>
        <a:prstGeom prst="leftArrow">
          <a:avLst/>
        </a:prstGeom>
        <a:solidFill>
          <a:srgbClr val="01BE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kern="1200">
              <a:solidFill>
                <a:srgbClr val="2B1C63"/>
              </a:solidFill>
              <a:latin typeface="+mn-lt"/>
              <a:ea typeface="+mn-ea"/>
              <a:cs typeface="+mn-cs"/>
            </a:rPr>
            <a:t>RETOUR AU DÉBUT DE LA PAGE</a:t>
          </a:r>
        </a:p>
      </xdr:txBody>
    </xdr:sp>
    <xdr:clientData/>
  </xdr:twoCellAnchor>
  <xdr:twoCellAnchor editAs="oneCell">
    <xdr:from>
      <xdr:col>9</xdr:col>
      <xdr:colOff>646044</xdr:colOff>
      <xdr:row>76</xdr:row>
      <xdr:rowOff>1303734</xdr:rowOff>
    </xdr:from>
    <xdr:to>
      <xdr:col>15</xdr:col>
      <xdr:colOff>123093</xdr:colOff>
      <xdr:row>76</xdr:row>
      <xdr:rowOff>3404152</xdr:rowOff>
    </xdr:to>
    <xdr:pic>
      <xdr:nvPicPr>
        <xdr:cNvPr id="38" name="Image 37">
          <a:extLst>
            <a:ext uri="{FF2B5EF4-FFF2-40B4-BE49-F238E27FC236}">
              <a16:creationId xmlns:a16="http://schemas.microsoft.com/office/drawing/2014/main" id="{B5697098-839B-B554-A359-EFECC599A852}"/>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xdr:blipFill>
      <xdr:spPr>
        <a:xfrm>
          <a:off x="9289982" y="42814875"/>
          <a:ext cx="4549111" cy="2100418"/>
        </a:xfrm>
        <a:prstGeom prst="rect">
          <a:avLst/>
        </a:prstGeom>
        <a:ln w="38100">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31750</xdr:colOff>
      <xdr:row>7</xdr:row>
      <xdr:rowOff>0</xdr:rowOff>
    </xdr:from>
    <xdr:to>
      <xdr:col>5</xdr:col>
      <xdr:colOff>730252</xdr:colOff>
      <xdr:row>14</xdr:row>
      <xdr:rowOff>158751</xdr:rowOff>
    </xdr:to>
    <xdr:pic>
      <xdr:nvPicPr>
        <xdr:cNvPr id="2" name="Image 1">
          <a:extLst>
            <a:ext uri="{FF2B5EF4-FFF2-40B4-BE49-F238E27FC236}">
              <a16:creationId xmlns:a16="http://schemas.microsoft.com/office/drawing/2014/main" id="{5D70EFF4-0117-4D3E-8EA1-3DB5C631F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67" y="1248833"/>
          <a:ext cx="2984502" cy="1492251"/>
        </a:xfrm>
        <a:prstGeom prst="rect">
          <a:avLst/>
        </a:prstGeom>
      </xdr:spPr>
    </xdr:pic>
    <xdr:clientData/>
  </xdr:twoCellAnchor>
  <xdr:twoCellAnchor editAs="oneCell">
    <xdr:from>
      <xdr:col>8</xdr:col>
      <xdr:colOff>10583</xdr:colOff>
      <xdr:row>7</xdr:row>
      <xdr:rowOff>0</xdr:rowOff>
    </xdr:from>
    <xdr:to>
      <xdr:col>11</xdr:col>
      <xdr:colOff>709085</xdr:colOff>
      <xdr:row>14</xdr:row>
      <xdr:rowOff>158751</xdr:rowOff>
    </xdr:to>
    <xdr:pic>
      <xdr:nvPicPr>
        <xdr:cNvPr id="3" name="Image 2">
          <a:extLst>
            <a:ext uri="{FF2B5EF4-FFF2-40B4-BE49-F238E27FC236}">
              <a16:creationId xmlns:a16="http://schemas.microsoft.com/office/drawing/2014/main" id="{774A8EC6-D6FC-8AC7-6BFA-033B35DE35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9833" y="3354917"/>
          <a:ext cx="2984502" cy="1492251"/>
        </a:xfrm>
        <a:prstGeom prst="rect">
          <a:avLst/>
        </a:prstGeom>
      </xdr:spPr>
    </xdr:pic>
    <xdr:clientData/>
  </xdr:twoCellAnchor>
  <xdr:twoCellAnchor editAs="oneCell">
    <xdr:from>
      <xdr:col>1</xdr:col>
      <xdr:colOff>25124</xdr:colOff>
      <xdr:row>0</xdr:row>
      <xdr:rowOff>306912</xdr:rowOff>
    </xdr:from>
    <xdr:to>
      <xdr:col>3</xdr:col>
      <xdr:colOff>732067</xdr:colOff>
      <xdr:row>1</xdr:row>
      <xdr:rowOff>14725</xdr:rowOff>
    </xdr:to>
    <xdr:pic>
      <xdr:nvPicPr>
        <xdr:cNvPr id="10" name="Image 9">
          <a:hlinkClick xmlns:r="http://schemas.openxmlformats.org/officeDocument/2006/relationships" r:id="rId2"/>
          <a:extLst>
            <a:ext uri="{FF2B5EF4-FFF2-40B4-BE49-F238E27FC236}">
              <a16:creationId xmlns:a16="http://schemas.microsoft.com/office/drawing/2014/main" id="{E5727C43-9495-42C9-BBA7-4FE4F31AA5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787124" y="306912"/>
          <a:ext cx="1585360" cy="1718646"/>
        </a:xfrm>
        <a:prstGeom prst="rect">
          <a:avLst/>
        </a:prstGeom>
      </xdr:spPr>
    </xdr:pic>
    <xdr:clientData/>
  </xdr:twoCellAnchor>
  <xdr:twoCellAnchor editAs="oneCell">
    <xdr:from>
      <xdr:col>5</xdr:col>
      <xdr:colOff>9484</xdr:colOff>
      <xdr:row>0</xdr:row>
      <xdr:rowOff>684063</xdr:rowOff>
    </xdr:from>
    <xdr:to>
      <xdr:col>6</xdr:col>
      <xdr:colOff>57484</xdr:colOff>
      <xdr:row>0</xdr:row>
      <xdr:rowOff>1494063</xdr:rowOff>
    </xdr:to>
    <xdr:pic>
      <xdr:nvPicPr>
        <xdr:cNvPr id="11" name="Image 10">
          <a:hlinkClick xmlns:r="http://schemas.openxmlformats.org/officeDocument/2006/relationships" r:id="rId4"/>
          <a:extLst>
            <a:ext uri="{FF2B5EF4-FFF2-40B4-BE49-F238E27FC236}">
              <a16:creationId xmlns:a16="http://schemas.microsoft.com/office/drawing/2014/main" id="{8B2078B4-1EEC-46CF-AE80-14DCDB2B004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173901" y="684063"/>
          <a:ext cx="810000" cy="810000"/>
        </a:xfrm>
        <a:prstGeom prst="rect">
          <a:avLst/>
        </a:prstGeom>
        <a:effectLst/>
      </xdr:spPr>
    </xdr:pic>
    <xdr:clientData/>
  </xdr:twoCellAnchor>
  <xdr:twoCellAnchor editAs="oneCell">
    <xdr:from>
      <xdr:col>8</xdr:col>
      <xdr:colOff>144220</xdr:colOff>
      <xdr:row>0</xdr:row>
      <xdr:rowOff>695268</xdr:rowOff>
    </xdr:from>
    <xdr:to>
      <xdr:col>9</xdr:col>
      <xdr:colOff>192220</xdr:colOff>
      <xdr:row>0</xdr:row>
      <xdr:rowOff>1505268</xdr:rowOff>
    </xdr:to>
    <xdr:pic>
      <xdr:nvPicPr>
        <xdr:cNvPr id="12" name="Image 11">
          <a:hlinkClick xmlns:r="http://schemas.openxmlformats.org/officeDocument/2006/relationships" r:id="rId6"/>
          <a:extLst>
            <a:ext uri="{FF2B5EF4-FFF2-40B4-BE49-F238E27FC236}">
              <a16:creationId xmlns:a16="http://schemas.microsoft.com/office/drawing/2014/main" id="{2908DA01-3B43-4B99-9D65-8AD4D9D71F1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4303470" y="695268"/>
          <a:ext cx="810000" cy="810000"/>
        </a:xfrm>
        <a:prstGeom prst="rect">
          <a:avLst/>
        </a:prstGeom>
        <a:noFill/>
      </xdr:spPr>
    </xdr:pic>
    <xdr:clientData/>
  </xdr:twoCellAnchor>
  <xdr:twoCellAnchor editAs="oneCell">
    <xdr:from>
      <xdr:col>9</xdr:col>
      <xdr:colOff>464516</xdr:colOff>
      <xdr:row>0</xdr:row>
      <xdr:rowOff>695271</xdr:rowOff>
    </xdr:from>
    <xdr:to>
      <xdr:col>10</xdr:col>
      <xdr:colOff>512516</xdr:colOff>
      <xdr:row>0</xdr:row>
      <xdr:rowOff>1505271</xdr:rowOff>
    </xdr:to>
    <xdr:pic>
      <xdr:nvPicPr>
        <xdr:cNvPr id="13" name="Image 12">
          <a:hlinkClick xmlns:r="http://schemas.openxmlformats.org/officeDocument/2006/relationships" r:id="rId8"/>
          <a:extLst>
            <a:ext uri="{FF2B5EF4-FFF2-40B4-BE49-F238E27FC236}">
              <a16:creationId xmlns:a16="http://schemas.microsoft.com/office/drawing/2014/main" id="{0F697E83-49E0-4134-BA31-2241452C5DE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5385766" y="695271"/>
          <a:ext cx="810000" cy="810000"/>
        </a:xfrm>
        <a:prstGeom prst="rect">
          <a:avLst/>
        </a:prstGeom>
      </xdr:spPr>
    </xdr:pic>
    <xdr:clientData/>
  </xdr:twoCellAnchor>
  <xdr:twoCellAnchor editAs="oneCell">
    <xdr:from>
      <xdr:col>11</xdr:col>
      <xdr:colOff>29869</xdr:colOff>
      <xdr:row>0</xdr:row>
      <xdr:rowOff>706475</xdr:rowOff>
    </xdr:from>
    <xdr:to>
      <xdr:col>12</xdr:col>
      <xdr:colOff>77869</xdr:colOff>
      <xdr:row>0</xdr:row>
      <xdr:rowOff>1516475</xdr:rowOff>
    </xdr:to>
    <xdr:pic>
      <xdr:nvPicPr>
        <xdr:cNvPr id="14" name="Image 13">
          <a:hlinkClick xmlns:r="http://schemas.openxmlformats.org/officeDocument/2006/relationships" r:id="rId10"/>
          <a:extLst>
            <a:ext uri="{FF2B5EF4-FFF2-40B4-BE49-F238E27FC236}">
              <a16:creationId xmlns:a16="http://schemas.microsoft.com/office/drawing/2014/main" id="{AF906AB0-E1A8-48C7-B472-B6AEE54CF61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6475119" y="706475"/>
          <a:ext cx="810000" cy="810000"/>
        </a:xfrm>
        <a:prstGeom prst="rect">
          <a:avLst/>
        </a:prstGeom>
      </xdr:spPr>
    </xdr:pic>
    <xdr:clientData/>
  </xdr:twoCellAnchor>
  <xdr:twoCellAnchor editAs="oneCell">
    <xdr:from>
      <xdr:col>14</xdr:col>
      <xdr:colOff>166826</xdr:colOff>
      <xdr:row>0</xdr:row>
      <xdr:rowOff>706475</xdr:rowOff>
    </xdr:from>
    <xdr:to>
      <xdr:col>15</xdr:col>
      <xdr:colOff>214826</xdr:colOff>
      <xdr:row>0</xdr:row>
      <xdr:rowOff>1516475</xdr:rowOff>
    </xdr:to>
    <xdr:pic>
      <xdr:nvPicPr>
        <xdr:cNvPr id="15" name="Image 14">
          <a:hlinkClick xmlns:r="http://schemas.openxmlformats.org/officeDocument/2006/relationships" r:id="rId12"/>
          <a:extLst>
            <a:ext uri="{FF2B5EF4-FFF2-40B4-BE49-F238E27FC236}">
              <a16:creationId xmlns:a16="http://schemas.microsoft.com/office/drawing/2014/main" id="{94053100-D81C-4B8B-B96E-3488168A036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606909" y="706475"/>
          <a:ext cx="810000" cy="810000"/>
        </a:xfrm>
        <a:prstGeom prst="rect">
          <a:avLst/>
        </a:prstGeom>
      </xdr:spPr>
    </xdr:pic>
    <xdr:clientData/>
  </xdr:twoCellAnchor>
  <xdr:twoCellAnchor editAs="oneCell">
    <xdr:from>
      <xdr:col>15</xdr:col>
      <xdr:colOff>514493</xdr:colOff>
      <xdr:row>0</xdr:row>
      <xdr:rowOff>706475</xdr:rowOff>
    </xdr:from>
    <xdr:to>
      <xdr:col>16</xdr:col>
      <xdr:colOff>562493</xdr:colOff>
      <xdr:row>0</xdr:row>
      <xdr:rowOff>1516475</xdr:rowOff>
    </xdr:to>
    <xdr:pic>
      <xdr:nvPicPr>
        <xdr:cNvPr id="16" name="Image 15">
          <a:hlinkClick xmlns:r="http://schemas.openxmlformats.org/officeDocument/2006/relationships" r:id="rId14"/>
          <a:extLst>
            <a:ext uri="{FF2B5EF4-FFF2-40B4-BE49-F238E27FC236}">
              <a16:creationId xmlns:a16="http://schemas.microsoft.com/office/drawing/2014/main" id="{A0860239-505F-461B-B706-6C1E37E3F5F6}"/>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8716576" y="706475"/>
          <a:ext cx="810000" cy="810000"/>
        </a:xfrm>
        <a:prstGeom prst="rect">
          <a:avLst/>
        </a:prstGeom>
      </xdr:spPr>
    </xdr:pic>
    <xdr:clientData/>
  </xdr:twoCellAnchor>
  <xdr:twoCellAnchor editAs="oneCell">
    <xdr:from>
      <xdr:col>17</xdr:col>
      <xdr:colOff>70609</xdr:colOff>
      <xdr:row>0</xdr:row>
      <xdr:rowOff>706475</xdr:rowOff>
    </xdr:from>
    <xdr:to>
      <xdr:col>19</xdr:col>
      <xdr:colOff>2192</xdr:colOff>
      <xdr:row>0</xdr:row>
      <xdr:rowOff>1516475</xdr:rowOff>
    </xdr:to>
    <xdr:pic>
      <xdr:nvPicPr>
        <xdr:cNvPr id="17" name="Image 16">
          <a:hlinkClick xmlns:r="http://schemas.openxmlformats.org/officeDocument/2006/relationships" r:id="rId16"/>
          <a:extLst>
            <a:ext uri="{FF2B5EF4-FFF2-40B4-BE49-F238E27FC236}">
              <a16:creationId xmlns:a16="http://schemas.microsoft.com/office/drawing/2014/main" id="{DC1C41A3-66F9-4033-9377-9E5602920D25}"/>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9796692" y="706475"/>
          <a:ext cx="810000" cy="81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180766</xdr:colOff>
      <xdr:row>0</xdr:row>
      <xdr:rowOff>224118</xdr:rowOff>
    </xdr:from>
    <xdr:to>
      <xdr:col>2</xdr:col>
      <xdr:colOff>726126</xdr:colOff>
      <xdr:row>0</xdr:row>
      <xdr:rowOff>1940224</xdr:rowOff>
    </xdr:to>
    <xdr:pic>
      <xdr:nvPicPr>
        <xdr:cNvPr id="9" name="Image 8">
          <a:hlinkClick xmlns:r="http://schemas.openxmlformats.org/officeDocument/2006/relationships" r:id="rId1"/>
          <a:extLst>
            <a:ext uri="{FF2B5EF4-FFF2-40B4-BE49-F238E27FC236}">
              <a16:creationId xmlns:a16="http://schemas.microsoft.com/office/drawing/2014/main" id="{203E8654-E1A3-4652-85DD-4E14BA47C1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80766" y="224118"/>
          <a:ext cx="1587507" cy="1712296"/>
        </a:xfrm>
        <a:prstGeom prst="rect">
          <a:avLst/>
        </a:prstGeom>
      </xdr:spPr>
    </xdr:pic>
    <xdr:clientData/>
  </xdr:twoCellAnchor>
  <xdr:twoCellAnchor editAs="oneCell">
    <xdr:from>
      <xdr:col>2</xdr:col>
      <xdr:colOff>2728476</xdr:colOff>
      <xdr:row>0</xdr:row>
      <xdr:rowOff>524785</xdr:rowOff>
    </xdr:from>
    <xdr:to>
      <xdr:col>2</xdr:col>
      <xdr:colOff>3540381</xdr:colOff>
      <xdr:row>0</xdr:row>
      <xdr:rowOff>1334785</xdr:rowOff>
    </xdr:to>
    <xdr:pic>
      <xdr:nvPicPr>
        <xdr:cNvPr id="11" name="Image 10">
          <a:hlinkClick xmlns:r="http://schemas.openxmlformats.org/officeDocument/2006/relationships" r:id="rId3"/>
          <a:extLst>
            <a:ext uri="{FF2B5EF4-FFF2-40B4-BE49-F238E27FC236}">
              <a16:creationId xmlns:a16="http://schemas.microsoft.com/office/drawing/2014/main" id="{564E1EAF-679A-4434-B25E-E2E5FC35F28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770623" y="524785"/>
          <a:ext cx="810000" cy="810000"/>
        </a:xfrm>
        <a:prstGeom prst="rect">
          <a:avLst/>
        </a:prstGeom>
        <a:noFill/>
      </xdr:spPr>
    </xdr:pic>
    <xdr:clientData/>
  </xdr:twoCellAnchor>
  <xdr:twoCellAnchor editAs="oneCell">
    <xdr:from>
      <xdr:col>2</xdr:col>
      <xdr:colOff>3928285</xdr:colOff>
      <xdr:row>0</xdr:row>
      <xdr:rowOff>524788</xdr:rowOff>
    </xdr:from>
    <xdr:to>
      <xdr:col>3</xdr:col>
      <xdr:colOff>80832</xdr:colOff>
      <xdr:row>0</xdr:row>
      <xdr:rowOff>1334788</xdr:rowOff>
    </xdr:to>
    <xdr:pic>
      <xdr:nvPicPr>
        <xdr:cNvPr id="12" name="Image 11">
          <a:hlinkClick xmlns:r="http://schemas.openxmlformats.org/officeDocument/2006/relationships" r:id="rId5"/>
          <a:extLst>
            <a:ext uri="{FF2B5EF4-FFF2-40B4-BE49-F238E27FC236}">
              <a16:creationId xmlns:a16="http://schemas.microsoft.com/office/drawing/2014/main" id="{7E4391B9-CBD0-4948-987C-A1C26EBE3A8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4970432" y="524788"/>
          <a:ext cx="818004" cy="810000"/>
        </a:xfrm>
        <a:prstGeom prst="rect">
          <a:avLst/>
        </a:prstGeom>
      </xdr:spPr>
    </xdr:pic>
    <xdr:clientData/>
  </xdr:twoCellAnchor>
  <xdr:twoCellAnchor editAs="oneCell">
    <xdr:from>
      <xdr:col>3</xdr:col>
      <xdr:colOff>492231</xdr:colOff>
      <xdr:row>0</xdr:row>
      <xdr:rowOff>535992</xdr:rowOff>
    </xdr:from>
    <xdr:to>
      <xdr:col>3</xdr:col>
      <xdr:colOff>1298421</xdr:colOff>
      <xdr:row>0</xdr:row>
      <xdr:rowOff>1336467</xdr:rowOff>
    </xdr:to>
    <xdr:pic>
      <xdr:nvPicPr>
        <xdr:cNvPr id="13" name="Image 12">
          <a:hlinkClick xmlns:r="http://schemas.openxmlformats.org/officeDocument/2006/relationships" r:id="rId7"/>
          <a:extLst>
            <a:ext uri="{FF2B5EF4-FFF2-40B4-BE49-F238E27FC236}">
              <a16:creationId xmlns:a16="http://schemas.microsoft.com/office/drawing/2014/main" id="{4A5503F8-698D-4842-8DBE-4A8686265643}"/>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196025" y="535992"/>
          <a:ext cx="810000" cy="810000"/>
        </a:xfrm>
        <a:prstGeom prst="rect">
          <a:avLst/>
        </a:prstGeom>
      </xdr:spPr>
    </xdr:pic>
    <xdr:clientData/>
  </xdr:twoCellAnchor>
  <xdr:twoCellAnchor editAs="oneCell">
    <xdr:from>
      <xdr:col>3</xdr:col>
      <xdr:colOff>1705667</xdr:colOff>
      <xdr:row>0</xdr:row>
      <xdr:rowOff>535992</xdr:rowOff>
    </xdr:from>
    <xdr:to>
      <xdr:col>4</xdr:col>
      <xdr:colOff>301513</xdr:colOff>
      <xdr:row>0</xdr:row>
      <xdr:rowOff>1336467</xdr:rowOff>
    </xdr:to>
    <xdr:pic>
      <xdr:nvPicPr>
        <xdr:cNvPr id="14" name="Image 13">
          <a:hlinkClick xmlns:r="http://schemas.openxmlformats.org/officeDocument/2006/relationships" r:id="rId9"/>
          <a:extLst>
            <a:ext uri="{FF2B5EF4-FFF2-40B4-BE49-F238E27FC236}">
              <a16:creationId xmlns:a16="http://schemas.microsoft.com/office/drawing/2014/main" id="{8AE6B259-B936-4701-82FB-3C1362A7139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7409461" y="535992"/>
          <a:ext cx="810801" cy="810000"/>
        </a:xfrm>
        <a:prstGeom prst="rect">
          <a:avLst/>
        </a:prstGeom>
      </xdr:spPr>
    </xdr:pic>
    <xdr:clientData/>
  </xdr:twoCellAnchor>
  <xdr:twoCellAnchor editAs="oneCell">
    <xdr:from>
      <xdr:col>4</xdr:col>
      <xdr:colOff>699904</xdr:colOff>
      <xdr:row>0</xdr:row>
      <xdr:rowOff>535992</xdr:rowOff>
    </xdr:from>
    <xdr:to>
      <xdr:col>4</xdr:col>
      <xdr:colOff>1519429</xdr:colOff>
      <xdr:row>0</xdr:row>
      <xdr:rowOff>1336467</xdr:rowOff>
    </xdr:to>
    <xdr:pic>
      <xdr:nvPicPr>
        <xdr:cNvPr id="15" name="Image 14">
          <a:hlinkClick xmlns:r="http://schemas.openxmlformats.org/officeDocument/2006/relationships" r:id="rId11"/>
          <a:extLst>
            <a:ext uri="{FF2B5EF4-FFF2-40B4-BE49-F238E27FC236}">
              <a16:creationId xmlns:a16="http://schemas.microsoft.com/office/drawing/2014/main" id="{E53FD491-0399-467D-A7D2-AFE22B8414C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8622463" y="535992"/>
          <a:ext cx="810000" cy="810000"/>
        </a:xfrm>
        <a:prstGeom prst="rect">
          <a:avLst/>
        </a:prstGeom>
      </xdr:spPr>
    </xdr:pic>
    <xdr:clientData/>
  </xdr:twoCellAnchor>
  <xdr:twoCellAnchor editAs="oneCell">
    <xdr:from>
      <xdr:col>4</xdr:col>
      <xdr:colOff>1899877</xdr:colOff>
      <xdr:row>0</xdr:row>
      <xdr:rowOff>535992</xdr:rowOff>
    </xdr:from>
    <xdr:to>
      <xdr:col>4</xdr:col>
      <xdr:colOff>2707972</xdr:colOff>
      <xdr:row>0</xdr:row>
      <xdr:rowOff>1336467</xdr:rowOff>
    </xdr:to>
    <xdr:pic>
      <xdr:nvPicPr>
        <xdr:cNvPr id="16" name="Image 15">
          <a:hlinkClick xmlns:r="http://schemas.openxmlformats.org/officeDocument/2006/relationships" r:id="rId13"/>
          <a:extLst>
            <a:ext uri="{FF2B5EF4-FFF2-40B4-BE49-F238E27FC236}">
              <a16:creationId xmlns:a16="http://schemas.microsoft.com/office/drawing/2014/main" id="{AF764D1B-A253-4AB8-BC81-F88E7C77EB3D}"/>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9822436" y="535992"/>
          <a:ext cx="810000" cy="810000"/>
        </a:xfrm>
        <a:prstGeom prst="rect">
          <a:avLst/>
        </a:prstGeom>
      </xdr:spPr>
    </xdr:pic>
    <xdr:clientData/>
  </xdr:twoCellAnchor>
  <xdr:twoCellAnchor>
    <xdr:from>
      <xdr:col>4</xdr:col>
      <xdr:colOff>3542805</xdr:colOff>
      <xdr:row>0</xdr:row>
      <xdr:rowOff>426990</xdr:rowOff>
    </xdr:from>
    <xdr:to>
      <xdr:col>7</xdr:col>
      <xdr:colOff>1267938</xdr:colOff>
      <xdr:row>0</xdr:row>
      <xdr:rowOff>1448762</xdr:rowOff>
    </xdr:to>
    <xdr:sp macro="" textlink="">
      <xdr:nvSpPr>
        <xdr:cNvPr id="2" name="Flèche : droite 1">
          <a:hlinkClick xmlns:r="http://schemas.openxmlformats.org/officeDocument/2006/relationships" r:id="rId15"/>
          <a:extLst>
            <a:ext uri="{FF2B5EF4-FFF2-40B4-BE49-F238E27FC236}">
              <a16:creationId xmlns:a16="http://schemas.microsoft.com/office/drawing/2014/main" id="{DEF6DE35-805A-CF4E-5B28-C13B374C3258}"/>
            </a:ext>
          </a:extLst>
        </xdr:cNvPr>
        <xdr:cNvSpPr/>
      </xdr:nvSpPr>
      <xdr:spPr>
        <a:xfrm>
          <a:off x="11465364" y="426990"/>
          <a:ext cx="2711750" cy="1021772"/>
        </a:xfrm>
        <a:prstGeom prst="rightArrow">
          <a:avLst/>
        </a:prstGeom>
        <a:solidFill>
          <a:srgbClr val="01BEA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kern="1200">
              <a:solidFill>
                <a:srgbClr val="2B1C63"/>
              </a:solidFill>
            </a:rPr>
            <a:t>TABLEAU OPTIONS POUR GRT</a:t>
          </a:r>
        </a:p>
      </xdr:txBody>
    </xdr:sp>
    <xdr:clientData/>
  </xdr:twoCellAnchor>
  <xdr:twoCellAnchor editAs="oneCell">
    <xdr:from>
      <xdr:col>2</xdr:col>
      <xdr:colOff>1550525</xdr:colOff>
      <xdr:row>0</xdr:row>
      <xdr:rowOff>513580</xdr:rowOff>
    </xdr:from>
    <xdr:to>
      <xdr:col>2</xdr:col>
      <xdr:colOff>2360525</xdr:colOff>
      <xdr:row>0</xdr:row>
      <xdr:rowOff>1329295</xdr:rowOff>
    </xdr:to>
    <xdr:pic>
      <xdr:nvPicPr>
        <xdr:cNvPr id="3" name="Image 2">
          <a:hlinkClick xmlns:r="http://schemas.openxmlformats.org/officeDocument/2006/relationships" r:id="rId16"/>
          <a:extLst>
            <a:ext uri="{FF2B5EF4-FFF2-40B4-BE49-F238E27FC236}">
              <a16:creationId xmlns:a16="http://schemas.microsoft.com/office/drawing/2014/main" id="{B0C5854E-4CA6-FCAC-FC68-5BA707F37D79}"/>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2592672" y="513580"/>
          <a:ext cx="810000" cy="810000"/>
        </a:xfrm>
        <a:prstGeom prst="rect">
          <a:avLst/>
        </a:prstGeom>
        <a:effectLst>
          <a:glow>
            <a:srgbClr val="E5B2FF">
              <a:alpha val="50000"/>
            </a:srgbClr>
          </a:glo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670560</xdr:colOff>
      <xdr:row>10</xdr:row>
      <xdr:rowOff>0</xdr:rowOff>
    </xdr:from>
    <xdr:to>
      <xdr:col>16</xdr:col>
      <xdr:colOff>699135</xdr:colOff>
      <xdr:row>26</xdr:row>
      <xdr:rowOff>149278</xdr:rowOff>
    </xdr:to>
    <xdr:graphicFrame macro="">
      <xdr:nvGraphicFramePr>
        <xdr:cNvPr id="3" name="Graphique 2">
          <a:extLst>
            <a:ext uri="{FF2B5EF4-FFF2-40B4-BE49-F238E27FC236}">
              <a16:creationId xmlns:a16="http://schemas.microsoft.com/office/drawing/2014/main" id="{9DB4D0FE-4255-A1DD-3943-763DB751E5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304800</xdr:colOff>
      <xdr:row>0</xdr:row>
      <xdr:rowOff>247650</xdr:rowOff>
    </xdr:from>
    <xdr:to>
      <xdr:col>1</xdr:col>
      <xdr:colOff>462605</xdr:colOff>
      <xdr:row>0</xdr:row>
      <xdr:rowOff>1959946</xdr:rowOff>
    </xdr:to>
    <xdr:pic>
      <xdr:nvPicPr>
        <xdr:cNvPr id="2" name="Image 1">
          <a:hlinkClick xmlns:r="http://schemas.openxmlformats.org/officeDocument/2006/relationships" r:id="rId2"/>
          <a:extLst>
            <a:ext uri="{FF2B5EF4-FFF2-40B4-BE49-F238E27FC236}">
              <a16:creationId xmlns:a16="http://schemas.microsoft.com/office/drawing/2014/main" id="{AC46EF3A-E97B-406F-A01E-923F002FF9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304800" y="247650"/>
          <a:ext cx="1587507" cy="1712296"/>
        </a:xfrm>
        <a:prstGeom prst="rect">
          <a:avLst/>
        </a:prstGeom>
      </xdr:spPr>
    </xdr:pic>
    <xdr:clientData/>
  </xdr:twoCellAnchor>
  <xdr:twoCellAnchor editAs="oneCell">
    <xdr:from>
      <xdr:col>2</xdr:col>
      <xdr:colOff>8457</xdr:colOff>
      <xdr:row>0</xdr:row>
      <xdr:rowOff>540697</xdr:rowOff>
    </xdr:from>
    <xdr:to>
      <xdr:col>2</xdr:col>
      <xdr:colOff>823220</xdr:colOff>
      <xdr:row>0</xdr:row>
      <xdr:rowOff>1350697</xdr:rowOff>
    </xdr:to>
    <xdr:pic>
      <xdr:nvPicPr>
        <xdr:cNvPr id="4" name="Image 3">
          <a:hlinkClick xmlns:r="http://schemas.openxmlformats.org/officeDocument/2006/relationships" r:id="rId4"/>
          <a:extLst>
            <a:ext uri="{FF2B5EF4-FFF2-40B4-BE49-F238E27FC236}">
              <a16:creationId xmlns:a16="http://schemas.microsoft.com/office/drawing/2014/main" id="{6549A2BD-AF61-4049-A3AA-24A0774C7A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3125037" y="540697"/>
          <a:ext cx="814763" cy="810000"/>
        </a:xfrm>
        <a:prstGeom prst="rect">
          <a:avLst/>
        </a:prstGeom>
        <a:noFill/>
      </xdr:spPr>
    </xdr:pic>
    <xdr:clientData/>
  </xdr:twoCellAnchor>
  <xdr:twoCellAnchor editAs="oneCell">
    <xdr:from>
      <xdr:col>2</xdr:col>
      <xdr:colOff>1116826</xdr:colOff>
      <xdr:row>0</xdr:row>
      <xdr:rowOff>540700</xdr:rowOff>
    </xdr:from>
    <xdr:to>
      <xdr:col>3</xdr:col>
      <xdr:colOff>303198</xdr:colOff>
      <xdr:row>0</xdr:row>
      <xdr:rowOff>1350700</xdr:rowOff>
    </xdr:to>
    <xdr:pic>
      <xdr:nvPicPr>
        <xdr:cNvPr id="5" name="Image 4">
          <a:hlinkClick xmlns:r="http://schemas.openxmlformats.org/officeDocument/2006/relationships" r:id="rId6"/>
          <a:extLst>
            <a:ext uri="{FF2B5EF4-FFF2-40B4-BE49-F238E27FC236}">
              <a16:creationId xmlns:a16="http://schemas.microsoft.com/office/drawing/2014/main" id="{255E387F-5477-48B6-B12E-8EB06C23B7F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4233406" y="540700"/>
          <a:ext cx="822767" cy="810000"/>
        </a:xfrm>
        <a:prstGeom prst="rect">
          <a:avLst/>
        </a:prstGeom>
      </xdr:spPr>
    </xdr:pic>
    <xdr:clientData/>
  </xdr:twoCellAnchor>
  <xdr:twoCellAnchor editAs="oneCell">
    <xdr:from>
      <xdr:col>3</xdr:col>
      <xdr:colOff>673639</xdr:colOff>
      <xdr:row>0</xdr:row>
      <xdr:rowOff>574764</xdr:rowOff>
    </xdr:from>
    <xdr:to>
      <xdr:col>3</xdr:col>
      <xdr:colOff>1488402</xdr:colOff>
      <xdr:row>0</xdr:row>
      <xdr:rowOff>1384764</xdr:rowOff>
    </xdr:to>
    <xdr:pic>
      <xdr:nvPicPr>
        <xdr:cNvPr id="6" name="Image 5">
          <a:hlinkClick xmlns:r="http://schemas.openxmlformats.org/officeDocument/2006/relationships" r:id="rId8"/>
          <a:extLst>
            <a:ext uri="{FF2B5EF4-FFF2-40B4-BE49-F238E27FC236}">
              <a16:creationId xmlns:a16="http://schemas.microsoft.com/office/drawing/2014/main" id="{6DCAAE12-10B4-47BE-BC65-04EE80BD748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5359939" y="574764"/>
          <a:ext cx="814763" cy="810000"/>
        </a:xfrm>
        <a:prstGeom prst="rect">
          <a:avLst/>
        </a:prstGeom>
      </xdr:spPr>
    </xdr:pic>
    <xdr:clientData/>
  </xdr:twoCellAnchor>
  <xdr:twoCellAnchor editAs="oneCell">
    <xdr:from>
      <xdr:col>4</xdr:col>
      <xdr:colOff>204960</xdr:colOff>
      <xdr:row>0</xdr:row>
      <xdr:rowOff>574764</xdr:rowOff>
    </xdr:from>
    <xdr:to>
      <xdr:col>5</xdr:col>
      <xdr:colOff>228520</xdr:colOff>
      <xdr:row>0</xdr:row>
      <xdr:rowOff>1384764</xdr:rowOff>
    </xdr:to>
    <xdr:pic>
      <xdr:nvPicPr>
        <xdr:cNvPr id="7" name="Image 6">
          <a:hlinkClick xmlns:r="http://schemas.openxmlformats.org/officeDocument/2006/relationships" r:id="rId10"/>
          <a:extLst>
            <a:ext uri="{FF2B5EF4-FFF2-40B4-BE49-F238E27FC236}">
              <a16:creationId xmlns:a16="http://schemas.microsoft.com/office/drawing/2014/main" id="{16C86A73-8B1F-44D2-A59B-C23C6A23BEA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xdr:blipFill>
      <xdr:spPr>
        <a:xfrm>
          <a:off x="6460980" y="574764"/>
          <a:ext cx="808420" cy="810000"/>
        </a:xfrm>
        <a:prstGeom prst="rect">
          <a:avLst/>
        </a:prstGeom>
      </xdr:spPr>
    </xdr:pic>
    <xdr:clientData/>
  </xdr:twoCellAnchor>
  <xdr:twoCellAnchor editAs="oneCell">
    <xdr:from>
      <xdr:col>5</xdr:col>
      <xdr:colOff>577381</xdr:colOff>
      <xdr:row>0</xdr:row>
      <xdr:rowOff>597624</xdr:rowOff>
    </xdr:from>
    <xdr:to>
      <xdr:col>6</xdr:col>
      <xdr:colOff>650621</xdr:colOff>
      <xdr:row>0</xdr:row>
      <xdr:rowOff>1407624</xdr:rowOff>
    </xdr:to>
    <xdr:pic>
      <xdr:nvPicPr>
        <xdr:cNvPr id="8" name="Image 7">
          <a:hlinkClick xmlns:r="http://schemas.openxmlformats.org/officeDocument/2006/relationships" r:id="rId12"/>
          <a:extLst>
            <a:ext uri="{FF2B5EF4-FFF2-40B4-BE49-F238E27FC236}">
              <a16:creationId xmlns:a16="http://schemas.microsoft.com/office/drawing/2014/main" id="{C1834B52-B00E-43CB-8036-BE0A3B6CB17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xdr:blipFill>
      <xdr:spPr>
        <a:xfrm>
          <a:off x="7618261" y="597624"/>
          <a:ext cx="858100" cy="810000"/>
        </a:xfrm>
        <a:prstGeom prst="rect">
          <a:avLst/>
        </a:prstGeom>
      </xdr:spPr>
    </xdr:pic>
    <xdr:clientData/>
  </xdr:twoCellAnchor>
  <xdr:twoCellAnchor editAs="oneCell">
    <xdr:from>
      <xdr:col>7</xdr:col>
      <xdr:colOff>126671</xdr:colOff>
      <xdr:row>0</xdr:row>
      <xdr:rowOff>605244</xdr:rowOff>
    </xdr:from>
    <xdr:to>
      <xdr:col>8</xdr:col>
      <xdr:colOff>204675</xdr:colOff>
      <xdr:row>0</xdr:row>
      <xdr:rowOff>1415244</xdr:rowOff>
    </xdr:to>
    <xdr:pic>
      <xdr:nvPicPr>
        <xdr:cNvPr id="9" name="Image 8">
          <a:hlinkClick xmlns:r="http://schemas.openxmlformats.org/officeDocument/2006/relationships" r:id="rId14"/>
          <a:extLst>
            <a:ext uri="{FF2B5EF4-FFF2-40B4-BE49-F238E27FC236}">
              <a16:creationId xmlns:a16="http://schemas.microsoft.com/office/drawing/2014/main" id="{84213571-9B63-4C06-BC11-A147C569E9CB}"/>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xdr:blipFill>
      <xdr:spPr>
        <a:xfrm>
          <a:off x="8737271" y="605244"/>
          <a:ext cx="862864" cy="810000"/>
        </a:xfrm>
        <a:prstGeom prst="rect">
          <a:avLst/>
        </a:prstGeom>
      </xdr:spPr>
    </xdr:pic>
    <xdr:clientData/>
  </xdr:twoCellAnchor>
  <xdr:twoCellAnchor editAs="oneCell">
    <xdr:from>
      <xdr:col>1</xdr:col>
      <xdr:colOff>575486</xdr:colOff>
      <xdr:row>0</xdr:row>
      <xdr:rowOff>529492</xdr:rowOff>
    </xdr:from>
    <xdr:to>
      <xdr:col>1</xdr:col>
      <xdr:colOff>1390249</xdr:colOff>
      <xdr:row>0</xdr:row>
      <xdr:rowOff>1339492</xdr:rowOff>
    </xdr:to>
    <xdr:pic>
      <xdr:nvPicPr>
        <xdr:cNvPr id="10" name="Image 9">
          <a:hlinkClick xmlns:r="http://schemas.openxmlformats.org/officeDocument/2006/relationships" r:id="rId16"/>
          <a:extLst>
            <a:ext uri="{FF2B5EF4-FFF2-40B4-BE49-F238E27FC236}">
              <a16:creationId xmlns:a16="http://schemas.microsoft.com/office/drawing/2014/main" id="{D72D9400-B77B-4DA1-A3FC-DB8562AD7887}"/>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xdr:blipFill>
      <xdr:spPr>
        <a:xfrm>
          <a:off x="2122346" y="529492"/>
          <a:ext cx="814763" cy="810000"/>
        </a:xfrm>
        <a:prstGeom prst="rect">
          <a:avLst/>
        </a:prstGeom>
        <a:effectLst>
          <a:glow>
            <a:srgbClr val="E5B2FF">
              <a:alpha val="50000"/>
            </a:srgbClr>
          </a:glo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64770</xdr:colOff>
      <xdr:row>2</xdr:row>
      <xdr:rowOff>4762</xdr:rowOff>
    </xdr:from>
    <xdr:to>
      <xdr:col>8</xdr:col>
      <xdr:colOff>9065895</xdr:colOff>
      <xdr:row>22</xdr:row>
      <xdr:rowOff>171450</xdr:rowOff>
    </xdr:to>
    <xdr:graphicFrame macro="">
      <xdr:nvGraphicFramePr>
        <xdr:cNvPr id="2" name="Graphique 1">
          <a:extLst>
            <a:ext uri="{FF2B5EF4-FFF2-40B4-BE49-F238E27FC236}">
              <a16:creationId xmlns:a16="http://schemas.microsoft.com/office/drawing/2014/main" id="{5A809738-78E7-7BFA-D268-5669CBB15B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29</xdr:row>
      <xdr:rowOff>23812</xdr:rowOff>
    </xdr:from>
    <xdr:to>
      <xdr:col>8</xdr:col>
      <xdr:colOff>9020174</xdr:colOff>
      <xdr:row>49</xdr:row>
      <xdr:rowOff>152400</xdr:rowOff>
    </xdr:to>
    <xdr:graphicFrame macro="">
      <xdr:nvGraphicFramePr>
        <xdr:cNvPr id="3" name="Graphique 2">
          <a:extLst>
            <a:ext uri="{FF2B5EF4-FFF2-40B4-BE49-F238E27FC236}">
              <a16:creationId xmlns:a16="http://schemas.microsoft.com/office/drawing/2014/main" id="{96DCF048-5D3E-4677-AAF7-2386BA69AA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28574</xdr:colOff>
      <xdr:row>54</xdr:row>
      <xdr:rowOff>23812</xdr:rowOff>
    </xdr:from>
    <xdr:to>
      <xdr:col>8</xdr:col>
      <xdr:colOff>9029699</xdr:colOff>
      <xdr:row>75</xdr:row>
      <xdr:rowOff>0</xdr:rowOff>
    </xdr:to>
    <xdr:graphicFrame macro="">
      <xdr:nvGraphicFramePr>
        <xdr:cNvPr id="4" name="Graphique 3">
          <a:extLst>
            <a:ext uri="{FF2B5EF4-FFF2-40B4-BE49-F238E27FC236}">
              <a16:creationId xmlns:a16="http://schemas.microsoft.com/office/drawing/2014/main" id="{A96E8118-1061-5219-8520-4D1A61AED6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79</xdr:row>
      <xdr:rowOff>14287</xdr:rowOff>
    </xdr:from>
    <xdr:to>
      <xdr:col>8</xdr:col>
      <xdr:colOff>9029700</xdr:colOff>
      <xdr:row>99</xdr:row>
      <xdr:rowOff>161925</xdr:rowOff>
    </xdr:to>
    <xdr:graphicFrame macro="">
      <xdr:nvGraphicFramePr>
        <xdr:cNvPr id="5" name="Graphique 4">
          <a:extLst>
            <a:ext uri="{FF2B5EF4-FFF2-40B4-BE49-F238E27FC236}">
              <a16:creationId xmlns:a16="http://schemas.microsoft.com/office/drawing/2014/main" id="{791C9C57-317B-E1EA-4B3B-A711D9DA89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57151</xdr:colOff>
          <xdr:row>17</xdr:row>
          <xdr:rowOff>9526</xdr:rowOff>
        </xdr:from>
        <xdr:to>
          <xdr:col>7</xdr:col>
          <xdr:colOff>699770</xdr:colOff>
          <xdr:row>32</xdr:row>
          <xdr:rowOff>342550</xdr:rowOff>
        </xdr:to>
        <xdr:pic>
          <xdr:nvPicPr>
            <xdr:cNvPr id="3" name="Image 2">
              <a:extLst>
                <a:ext uri="{FF2B5EF4-FFF2-40B4-BE49-F238E27FC236}">
                  <a16:creationId xmlns:a16="http://schemas.microsoft.com/office/drawing/2014/main" id="{07953CDC-25FA-FDBE-7F78-CF4302403C9A}"/>
                </a:ext>
              </a:extLst>
            </xdr:cNvPr>
            <xdr:cNvPicPr>
              <a:picLocks noChangeAspect="1" noChangeArrowheads="1"/>
              <a:extLst>
                <a:ext uri="{84589F7E-364E-4C9E-8A38-B11213B215E9}">
                  <a14:cameraTool cellRange="TCD!$I$3:$I$23" spid="_x0000_s55348"/>
                </a:ext>
              </a:extLst>
            </xdr:cNvPicPr>
          </xdr:nvPicPr>
          <xdr:blipFill>
            <a:blip xmlns:r="http://schemas.openxmlformats.org/officeDocument/2006/relationships" r:embed="rId1"/>
            <a:srcRect/>
            <a:stretch>
              <a:fillRect/>
            </a:stretch>
          </xdr:blipFill>
          <xdr:spPr bwMode="auto">
            <a:xfrm>
              <a:off x="57151" y="3495676"/>
              <a:ext cx="6162674" cy="2761899"/>
            </a:xfrm>
            <a:prstGeom prst="rect">
              <a:avLst/>
            </a:prstGeom>
            <a:solidFill>
              <a:srgbClr val="FFFFFF" mc:Ignorable="a14" a14:legacySpreadsheetColorIndex="9"/>
            </a:solidFill>
            <a:ln w="1587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924941</xdr:colOff>
          <xdr:row>4</xdr:row>
          <xdr:rowOff>7675</xdr:rowOff>
        </xdr:to>
        <xdr:pic>
          <xdr:nvPicPr>
            <xdr:cNvPr id="4" name="Image 3">
              <a:extLst>
                <a:ext uri="{FF2B5EF4-FFF2-40B4-BE49-F238E27FC236}">
                  <a16:creationId xmlns:a16="http://schemas.microsoft.com/office/drawing/2014/main" id="{36D9B9BB-0D6D-4EDB-66A3-5B9A326546EC}"/>
                </a:ext>
              </a:extLst>
            </xdr:cNvPr>
            <xdr:cNvPicPr>
              <a:picLocks noChangeAspect="1" noChangeArrowheads="1"/>
              <a:extLst>
                <a:ext uri="{84589F7E-364E-4C9E-8A38-B11213B215E9}">
                  <a14:cameraTool cellRange="Logos_Collab!$C$7:$F$17" spid="_x0000_s55349"/>
                </a:ext>
              </a:extLst>
            </xdr:cNvPicPr>
          </xdr:nvPicPr>
          <xdr:blipFill>
            <a:blip xmlns:r="http://schemas.openxmlformats.org/officeDocument/2006/relationships" r:embed="rId2"/>
            <a:srcRect/>
            <a:stretch>
              <a:fillRect/>
            </a:stretch>
          </xdr:blipFill>
          <xdr:spPr bwMode="auto">
            <a:xfrm>
              <a:off x="95250" y="76200"/>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76201</xdr:rowOff>
        </xdr:from>
        <xdr:to>
          <xdr:col>2</xdr:col>
          <xdr:colOff>750316</xdr:colOff>
          <xdr:row>4</xdr:row>
          <xdr:rowOff>7676</xdr:rowOff>
        </xdr:to>
        <xdr:pic>
          <xdr:nvPicPr>
            <xdr:cNvPr id="5" name="Image 4">
              <a:extLst>
                <a:ext uri="{FF2B5EF4-FFF2-40B4-BE49-F238E27FC236}">
                  <a16:creationId xmlns:a16="http://schemas.microsoft.com/office/drawing/2014/main" id="{F202DE07-599B-0C85-B60D-84D558148B92}"/>
                </a:ext>
              </a:extLst>
            </xdr:cNvPr>
            <xdr:cNvPicPr>
              <a:picLocks noChangeAspect="1" noChangeArrowheads="1"/>
              <a:extLst>
                <a:ext uri="{84589F7E-364E-4C9E-8A38-B11213B215E9}">
                  <a14:cameraTool cellRange="Logos_Collab!$I$7:$L$17" spid="_x0000_s55350"/>
                </a:ext>
              </a:extLst>
            </xdr:cNvPicPr>
          </xdr:nvPicPr>
          <xdr:blipFill>
            <a:blip xmlns:r="http://schemas.openxmlformats.org/officeDocument/2006/relationships" r:embed="rId3"/>
            <a:srcRect/>
            <a:stretch>
              <a:fillRect/>
            </a:stretch>
          </xdr:blipFill>
          <xdr:spPr bwMode="auto">
            <a:xfrm>
              <a:off x="990600" y="76201"/>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0</xdr:row>
          <xdr:rowOff>76200</xdr:rowOff>
        </xdr:from>
        <xdr:to>
          <xdr:col>3</xdr:col>
          <xdr:colOff>715390</xdr:colOff>
          <xdr:row>4</xdr:row>
          <xdr:rowOff>7675</xdr:rowOff>
        </xdr:to>
        <xdr:pic>
          <xdr:nvPicPr>
            <xdr:cNvPr id="6" name="Image 5">
              <a:extLst>
                <a:ext uri="{FF2B5EF4-FFF2-40B4-BE49-F238E27FC236}">
                  <a16:creationId xmlns:a16="http://schemas.microsoft.com/office/drawing/2014/main" id="{8C1AC335-D7ED-EF0C-D706-2C80E35A4BD9}"/>
                </a:ext>
              </a:extLst>
            </xdr:cNvPr>
            <xdr:cNvPicPr>
              <a:picLocks noChangeAspect="1" noChangeArrowheads="1"/>
              <a:extLst>
                <a:ext uri="{84589F7E-364E-4C9E-8A38-B11213B215E9}">
                  <a14:cameraTool cellRange="Logos_Collab!$O$7:$R$17" spid="_x0000_s55351"/>
                </a:ext>
              </a:extLst>
            </xdr:cNvPicPr>
          </xdr:nvPicPr>
          <xdr:blipFill>
            <a:blip xmlns:r="http://schemas.openxmlformats.org/officeDocument/2006/relationships" r:embed="rId4"/>
            <a:srcRect/>
            <a:stretch>
              <a:fillRect/>
            </a:stretch>
          </xdr:blipFill>
          <xdr:spPr bwMode="auto">
            <a:xfrm>
              <a:off x="187642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0</xdr:row>
          <xdr:rowOff>76200</xdr:rowOff>
        </xdr:from>
        <xdr:to>
          <xdr:col>4</xdr:col>
          <xdr:colOff>712215</xdr:colOff>
          <xdr:row>4</xdr:row>
          <xdr:rowOff>7675</xdr:rowOff>
        </xdr:to>
        <xdr:pic>
          <xdr:nvPicPr>
            <xdr:cNvPr id="8" name="Image 7">
              <a:extLst>
                <a:ext uri="{FF2B5EF4-FFF2-40B4-BE49-F238E27FC236}">
                  <a16:creationId xmlns:a16="http://schemas.microsoft.com/office/drawing/2014/main" id="{C10DF67D-E3BC-E9EB-6EB5-72CB2DDE0987}"/>
                </a:ext>
              </a:extLst>
            </xdr:cNvPr>
            <xdr:cNvPicPr>
              <a:picLocks noChangeAspect="1" noChangeArrowheads="1"/>
              <a:extLst>
                <a:ext uri="{84589F7E-364E-4C9E-8A38-B11213B215E9}">
                  <a14:cameraTool cellRange="Logos_Collab!$C$22:$F$32" spid="_x0000_s55352"/>
                </a:ext>
              </a:extLst>
            </xdr:cNvPicPr>
          </xdr:nvPicPr>
          <xdr:blipFill>
            <a:blip xmlns:r="http://schemas.openxmlformats.org/officeDocument/2006/relationships" r:embed="rId5"/>
            <a:srcRect/>
            <a:stretch>
              <a:fillRect/>
            </a:stretch>
          </xdr:blipFill>
          <xdr:spPr bwMode="auto">
            <a:xfrm>
              <a:off x="277177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0</xdr:row>
          <xdr:rowOff>76200</xdr:rowOff>
        </xdr:from>
        <xdr:to>
          <xdr:col>5</xdr:col>
          <xdr:colOff>753490</xdr:colOff>
          <xdr:row>4</xdr:row>
          <xdr:rowOff>7675</xdr:rowOff>
        </xdr:to>
        <xdr:pic>
          <xdr:nvPicPr>
            <xdr:cNvPr id="9" name="Image 8">
              <a:extLst>
                <a:ext uri="{FF2B5EF4-FFF2-40B4-BE49-F238E27FC236}">
                  <a16:creationId xmlns:a16="http://schemas.microsoft.com/office/drawing/2014/main" id="{FFCD9036-7BA3-B6B2-1439-2F2859F685DA}"/>
                </a:ext>
              </a:extLst>
            </xdr:cNvPr>
            <xdr:cNvPicPr>
              <a:picLocks noChangeAspect="1" noChangeArrowheads="1"/>
              <a:extLst>
                <a:ext uri="{84589F7E-364E-4C9E-8A38-B11213B215E9}">
                  <a14:cameraTool cellRange="Logos_Collab!$I$22:$L$32" spid="_x0000_s55353"/>
                </a:ext>
              </a:extLst>
            </xdr:cNvPicPr>
          </xdr:nvPicPr>
          <xdr:blipFill>
            <a:blip xmlns:r="http://schemas.openxmlformats.org/officeDocument/2006/relationships" r:embed="rId5"/>
            <a:srcRect/>
            <a:stretch>
              <a:fillRect/>
            </a:stretch>
          </xdr:blipFill>
          <xdr:spPr bwMode="auto">
            <a:xfrm>
              <a:off x="367665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0</xdr:row>
          <xdr:rowOff>76200</xdr:rowOff>
        </xdr:from>
        <xdr:to>
          <xdr:col>6</xdr:col>
          <xdr:colOff>738250</xdr:colOff>
          <xdr:row>4</xdr:row>
          <xdr:rowOff>7675</xdr:rowOff>
        </xdr:to>
        <xdr:pic>
          <xdr:nvPicPr>
            <xdr:cNvPr id="10" name="Image 9">
              <a:extLst>
                <a:ext uri="{FF2B5EF4-FFF2-40B4-BE49-F238E27FC236}">
                  <a16:creationId xmlns:a16="http://schemas.microsoft.com/office/drawing/2014/main" id="{0F354382-754A-53AB-5C59-641CCD22E80C}"/>
                </a:ext>
              </a:extLst>
            </xdr:cNvPr>
            <xdr:cNvPicPr>
              <a:picLocks noChangeAspect="1" noChangeArrowheads="1"/>
              <a:extLst>
                <a:ext uri="{84589F7E-364E-4C9E-8A38-B11213B215E9}">
                  <a14:cameraTool cellRange="Logos_Collab!$O$22:$R$32" spid="_x0000_s55354"/>
                </a:ext>
              </a:extLst>
            </xdr:cNvPicPr>
          </xdr:nvPicPr>
          <xdr:blipFill>
            <a:blip xmlns:r="http://schemas.openxmlformats.org/officeDocument/2006/relationships" r:embed="rId5"/>
            <a:srcRect/>
            <a:stretch>
              <a:fillRect/>
            </a:stretch>
          </xdr:blipFill>
          <xdr:spPr bwMode="auto">
            <a:xfrm>
              <a:off x="457200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7</xdr:col>
      <xdr:colOff>113671</xdr:colOff>
      <xdr:row>0</xdr:row>
      <xdr:rowOff>87924</xdr:rowOff>
    </xdr:from>
    <xdr:to>
      <xdr:col>7</xdr:col>
      <xdr:colOff>761370</xdr:colOff>
      <xdr:row>3</xdr:row>
      <xdr:rowOff>67583</xdr:rowOff>
    </xdr:to>
    <xdr:pic>
      <xdr:nvPicPr>
        <xdr:cNvPr id="7" name="Image 6">
          <a:hlinkClick xmlns:r="http://schemas.openxmlformats.org/officeDocument/2006/relationships" r:id="rId6"/>
          <a:extLst>
            <a:ext uri="{FF2B5EF4-FFF2-40B4-BE49-F238E27FC236}">
              <a16:creationId xmlns:a16="http://schemas.microsoft.com/office/drawing/2014/main" id="{BC8D7348-DF90-4CC1-9AFD-F996DA040D1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05514" y="87924"/>
          <a:ext cx="647699" cy="469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38101</xdr:colOff>
          <xdr:row>17</xdr:row>
          <xdr:rowOff>0</xdr:rowOff>
        </xdr:from>
        <xdr:to>
          <xdr:col>7</xdr:col>
          <xdr:colOff>676275</xdr:colOff>
          <xdr:row>32</xdr:row>
          <xdr:rowOff>392058</xdr:rowOff>
        </xdr:to>
        <xdr:pic>
          <xdr:nvPicPr>
            <xdr:cNvPr id="3" name="Image 2">
              <a:extLst>
                <a:ext uri="{FF2B5EF4-FFF2-40B4-BE49-F238E27FC236}">
                  <a16:creationId xmlns:a16="http://schemas.microsoft.com/office/drawing/2014/main" id="{2E5E9F30-25CD-B782-8808-C994E37F0D3C}"/>
                </a:ext>
              </a:extLst>
            </xdr:cNvPr>
            <xdr:cNvPicPr>
              <a:picLocks noChangeAspect="1" noChangeArrowheads="1"/>
              <a:extLst>
                <a:ext uri="{84589F7E-364E-4C9E-8A38-B11213B215E9}">
                  <a14:cameraTool cellRange="TCD!$I$30:$I$50" spid="_x0000_s50773"/>
                </a:ext>
              </a:extLst>
            </xdr:cNvPicPr>
          </xdr:nvPicPr>
          <xdr:blipFill>
            <a:blip xmlns:r="http://schemas.openxmlformats.org/officeDocument/2006/relationships" r:embed="rId1"/>
            <a:srcRect/>
            <a:stretch>
              <a:fillRect/>
            </a:stretch>
          </xdr:blipFill>
          <xdr:spPr bwMode="auto">
            <a:xfrm>
              <a:off x="38101" y="3486150"/>
              <a:ext cx="6219824" cy="2820933"/>
            </a:xfrm>
            <a:prstGeom prst="rect">
              <a:avLst/>
            </a:prstGeom>
            <a:solidFill>
              <a:srgbClr val="FFFFFF" mc:Ignorable="a14" a14:legacySpreadsheetColorIndex="9"/>
            </a:solidFill>
            <a:ln w="19050">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928116</xdr:colOff>
          <xdr:row>4</xdr:row>
          <xdr:rowOff>4500</xdr:rowOff>
        </xdr:to>
        <xdr:pic>
          <xdr:nvPicPr>
            <xdr:cNvPr id="10" name="Image 9">
              <a:extLst>
                <a:ext uri="{FF2B5EF4-FFF2-40B4-BE49-F238E27FC236}">
                  <a16:creationId xmlns:a16="http://schemas.microsoft.com/office/drawing/2014/main" id="{FFFC555B-DD43-403F-B6FF-FF55A989292E}"/>
                </a:ext>
              </a:extLst>
            </xdr:cNvPr>
            <xdr:cNvPicPr>
              <a:picLocks noChangeAspect="1" noChangeArrowheads="1"/>
              <a:extLst>
                <a:ext uri="{84589F7E-364E-4C9E-8A38-B11213B215E9}">
                  <a14:cameraTool cellRange="Logos_Collab!$C$7:$F$17" spid="_x0000_s50774"/>
                </a:ext>
              </a:extLst>
            </xdr:cNvPicPr>
          </xdr:nvPicPr>
          <xdr:blipFill>
            <a:blip xmlns:r="http://schemas.openxmlformats.org/officeDocument/2006/relationships" r:embed="rId2"/>
            <a:srcRect/>
            <a:stretch>
              <a:fillRect/>
            </a:stretch>
          </xdr:blipFill>
          <xdr:spPr bwMode="auto">
            <a:xfrm>
              <a:off x="95250" y="76200"/>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76201</xdr:rowOff>
        </xdr:from>
        <xdr:to>
          <xdr:col>2</xdr:col>
          <xdr:colOff>747141</xdr:colOff>
          <xdr:row>4</xdr:row>
          <xdr:rowOff>4501</xdr:rowOff>
        </xdr:to>
        <xdr:pic>
          <xdr:nvPicPr>
            <xdr:cNvPr id="11" name="Image 10">
              <a:extLst>
                <a:ext uri="{FF2B5EF4-FFF2-40B4-BE49-F238E27FC236}">
                  <a16:creationId xmlns:a16="http://schemas.microsoft.com/office/drawing/2014/main" id="{83B4B4FD-4490-4CE7-B9AC-3484BE7F6DA6}"/>
                </a:ext>
              </a:extLst>
            </xdr:cNvPr>
            <xdr:cNvPicPr>
              <a:picLocks noChangeAspect="1" noChangeArrowheads="1"/>
              <a:extLst>
                <a:ext uri="{84589F7E-364E-4C9E-8A38-B11213B215E9}">
                  <a14:cameraTool cellRange="Logos_Collab!$I$7:$L$17" spid="_x0000_s50775"/>
                </a:ext>
              </a:extLst>
            </xdr:cNvPicPr>
          </xdr:nvPicPr>
          <xdr:blipFill>
            <a:blip xmlns:r="http://schemas.openxmlformats.org/officeDocument/2006/relationships" r:embed="rId3"/>
            <a:srcRect/>
            <a:stretch>
              <a:fillRect/>
            </a:stretch>
          </xdr:blipFill>
          <xdr:spPr bwMode="auto">
            <a:xfrm>
              <a:off x="990600" y="76201"/>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0</xdr:row>
          <xdr:rowOff>76200</xdr:rowOff>
        </xdr:from>
        <xdr:to>
          <xdr:col>3</xdr:col>
          <xdr:colOff>718565</xdr:colOff>
          <xdr:row>4</xdr:row>
          <xdr:rowOff>4500</xdr:rowOff>
        </xdr:to>
        <xdr:pic>
          <xdr:nvPicPr>
            <xdr:cNvPr id="12" name="Image 11">
              <a:extLst>
                <a:ext uri="{FF2B5EF4-FFF2-40B4-BE49-F238E27FC236}">
                  <a16:creationId xmlns:a16="http://schemas.microsoft.com/office/drawing/2014/main" id="{1C93BE6F-03A7-4042-ADBC-C57512699ECD}"/>
                </a:ext>
              </a:extLst>
            </xdr:cNvPr>
            <xdr:cNvPicPr>
              <a:picLocks noChangeAspect="1" noChangeArrowheads="1"/>
              <a:extLst>
                <a:ext uri="{84589F7E-364E-4C9E-8A38-B11213B215E9}">
                  <a14:cameraTool cellRange="Logos_Collab!$O$7:$R$17" spid="_x0000_s50776"/>
                </a:ext>
              </a:extLst>
            </xdr:cNvPicPr>
          </xdr:nvPicPr>
          <xdr:blipFill>
            <a:blip xmlns:r="http://schemas.openxmlformats.org/officeDocument/2006/relationships" r:embed="rId4"/>
            <a:srcRect/>
            <a:stretch>
              <a:fillRect/>
            </a:stretch>
          </xdr:blipFill>
          <xdr:spPr bwMode="auto">
            <a:xfrm>
              <a:off x="187642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0</xdr:row>
          <xdr:rowOff>76200</xdr:rowOff>
        </xdr:from>
        <xdr:to>
          <xdr:col>4</xdr:col>
          <xdr:colOff>709040</xdr:colOff>
          <xdr:row>4</xdr:row>
          <xdr:rowOff>4500</xdr:rowOff>
        </xdr:to>
        <xdr:pic>
          <xdr:nvPicPr>
            <xdr:cNvPr id="13" name="Image 12">
              <a:extLst>
                <a:ext uri="{FF2B5EF4-FFF2-40B4-BE49-F238E27FC236}">
                  <a16:creationId xmlns:a16="http://schemas.microsoft.com/office/drawing/2014/main" id="{F4C1697F-1F69-4B56-AE87-FB36FBF36BD1}"/>
                </a:ext>
              </a:extLst>
            </xdr:cNvPr>
            <xdr:cNvPicPr>
              <a:picLocks noChangeAspect="1" noChangeArrowheads="1"/>
              <a:extLst>
                <a:ext uri="{84589F7E-364E-4C9E-8A38-B11213B215E9}">
                  <a14:cameraTool cellRange="Logos_Collab!$C$22:$F$32" spid="_x0000_s50777"/>
                </a:ext>
              </a:extLst>
            </xdr:cNvPicPr>
          </xdr:nvPicPr>
          <xdr:blipFill>
            <a:blip xmlns:r="http://schemas.openxmlformats.org/officeDocument/2006/relationships" r:embed="rId5"/>
            <a:srcRect/>
            <a:stretch>
              <a:fillRect/>
            </a:stretch>
          </xdr:blipFill>
          <xdr:spPr bwMode="auto">
            <a:xfrm>
              <a:off x="277177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0</xdr:row>
          <xdr:rowOff>76200</xdr:rowOff>
        </xdr:from>
        <xdr:to>
          <xdr:col>5</xdr:col>
          <xdr:colOff>756665</xdr:colOff>
          <xdr:row>4</xdr:row>
          <xdr:rowOff>4500</xdr:rowOff>
        </xdr:to>
        <xdr:pic>
          <xdr:nvPicPr>
            <xdr:cNvPr id="14" name="Image 13">
              <a:extLst>
                <a:ext uri="{FF2B5EF4-FFF2-40B4-BE49-F238E27FC236}">
                  <a16:creationId xmlns:a16="http://schemas.microsoft.com/office/drawing/2014/main" id="{5814AC90-4166-4821-A5E1-4ABA98622847}"/>
                </a:ext>
              </a:extLst>
            </xdr:cNvPr>
            <xdr:cNvPicPr>
              <a:picLocks noChangeAspect="1" noChangeArrowheads="1"/>
              <a:extLst>
                <a:ext uri="{84589F7E-364E-4C9E-8A38-B11213B215E9}">
                  <a14:cameraTool cellRange="Logos_Collab!$I$22:$L$32" spid="_x0000_s50778"/>
                </a:ext>
              </a:extLst>
            </xdr:cNvPicPr>
          </xdr:nvPicPr>
          <xdr:blipFill>
            <a:blip xmlns:r="http://schemas.openxmlformats.org/officeDocument/2006/relationships" r:embed="rId5"/>
            <a:srcRect/>
            <a:stretch>
              <a:fillRect/>
            </a:stretch>
          </xdr:blipFill>
          <xdr:spPr bwMode="auto">
            <a:xfrm>
              <a:off x="367665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0</xdr:row>
          <xdr:rowOff>76200</xdr:rowOff>
        </xdr:from>
        <xdr:to>
          <xdr:col>6</xdr:col>
          <xdr:colOff>737615</xdr:colOff>
          <xdr:row>4</xdr:row>
          <xdr:rowOff>4500</xdr:rowOff>
        </xdr:to>
        <xdr:pic>
          <xdr:nvPicPr>
            <xdr:cNvPr id="15" name="Image 14">
              <a:extLst>
                <a:ext uri="{FF2B5EF4-FFF2-40B4-BE49-F238E27FC236}">
                  <a16:creationId xmlns:a16="http://schemas.microsoft.com/office/drawing/2014/main" id="{24237C7B-F96A-4F60-AF6B-D94FF481C2E6}"/>
                </a:ext>
              </a:extLst>
            </xdr:cNvPr>
            <xdr:cNvPicPr>
              <a:picLocks noChangeAspect="1" noChangeArrowheads="1"/>
              <a:extLst>
                <a:ext uri="{84589F7E-364E-4C9E-8A38-B11213B215E9}">
                  <a14:cameraTool cellRange="Logos_Collab!$O$22:$R$32" spid="_x0000_s50779"/>
                </a:ext>
              </a:extLst>
            </xdr:cNvPicPr>
          </xdr:nvPicPr>
          <xdr:blipFill>
            <a:blip xmlns:r="http://schemas.openxmlformats.org/officeDocument/2006/relationships" r:embed="rId5"/>
            <a:srcRect/>
            <a:stretch>
              <a:fillRect/>
            </a:stretch>
          </xdr:blipFill>
          <xdr:spPr bwMode="auto">
            <a:xfrm>
              <a:off x="457200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7</xdr:col>
      <xdr:colOff>111673</xdr:colOff>
      <xdr:row>0</xdr:row>
      <xdr:rowOff>91965</xdr:rowOff>
    </xdr:from>
    <xdr:to>
      <xdr:col>7</xdr:col>
      <xdr:colOff>759372</xdr:colOff>
      <xdr:row>3</xdr:row>
      <xdr:rowOff>62529</xdr:rowOff>
    </xdr:to>
    <xdr:pic>
      <xdr:nvPicPr>
        <xdr:cNvPr id="4" name="Image 3">
          <a:hlinkClick xmlns:r="http://schemas.openxmlformats.org/officeDocument/2006/relationships" r:id="rId6"/>
          <a:extLst>
            <a:ext uri="{FF2B5EF4-FFF2-40B4-BE49-F238E27FC236}">
              <a16:creationId xmlns:a16="http://schemas.microsoft.com/office/drawing/2014/main" id="{24722D29-F093-4839-AAF7-736F758DE88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95294" y="91965"/>
          <a:ext cx="647699" cy="4632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17</xdr:row>
          <xdr:rowOff>9526</xdr:rowOff>
        </xdr:from>
        <xdr:to>
          <xdr:col>7</xdr:col>
          <xdr:colOff>685800</xdr:colOff>
          <xdr:row>32</xdr:row>
          <xdr:rowOff>346767</xdr:rowOff>
        </xdr:to>
        <xdr:pic>
          <xdr:nvPicPr>
            <xdr:cNvPr id="3" name="Image 2">
              <a:extLst>
                <a:ext uri="{FF2B5EF4-FFF2-40B4-BE49-F238E27FC236}">
                  <a16:creationId xmlns:a16="http://schemas.microsoft.com/office/drawing/2014/main" id="{AD014ABC-998F-BC08-9F6D-7A9A4A142B32}"/>
                </a:ext>
              </a:extLst>
            </xdr:cNvPr>
            <xdr:cNvPicPr>
              <a:picLocks noChangeAspect="1" noChangeArrowheads="1"/>
              <a:extLst>
                <a:ext uri="{84589F7E-364E-4C9E-8A38-B11213B215E9}">
                  <a14:cameraTool cellRange="TCD!$I$55:$I$75" spid="_x0000_s51776"/>
                </a:ext>
              </a:extLst>
            </xdr:cNvPicPr>
          </xdr:nvPicPr>
          <xdr:blipFill>
            <a:blip xmlns:r="http://schemas.openxmlformats.org/officeDocument/2006/relationships" r:embed="rId1"/>
            <a:srcRect/>
            <a:stretch>
              <a:fillRect/>
            </a:stretch>
          </xdr:blipFill>
          <xdr:spPr bwMode="auto">
            <a:xfrm>
              <a:off x="57150" y="3495676"/>
              <a:ext cx="6115050" cy="2766116"/>
            </a:xfrm>
            <a:prstGeom prst="rect">
              <a:avLst/>
            </a:prstGeom>
            <a:solidFill>
              <a:srgbClr val="FFFFFF" mc:Ignorable="a14" a14:legacySpreadsheetColorIndex="9"/>
            </a:solidFill>
            <a:ln w="19050">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928116</xdr:colOff>
          <xdr:row>4</xdr:row>
          <xdr:rowOff>4500</xdr:rowOff>
        </xdr:to>
        <xdr:pic>
          <xdr:nvPicPr>
            <xdr:cNvPr id="4" name="Image 3">
              <a:extLst>
                <a:ext uri="{FF2B5EF4-FFF2-40B4-BE49-F238E27FC236}">
                  <a16:creationId xmlns:a16="http://schemas.microsoft.com/office/drawing/2014/main" id="{690BDC9C-B6F5-453F-94FC-378A04F71FEC}"/>
                </a:ext>
              </a:extLst>
            </xdr:cNvPr>
            <xdr:cNvPicPr>
              <a:picLocks noChangeAspect="1" noChangeArrowheads="1"/>
              <a:extLst>
                <a:ext uri="{84589F7E-364E-4C9E-8A38-B11213B215E9}">
                  <a14:cameraTool cellRange="Logos_Collab!$C$7:$F$17" spid="_x0000_s51777"/>
                </a:ext>
              </a:extLst>
            </xdr:cNvPicPr>
          </xdr:nvPicPr>
          <xdr:blipFill>
            <a:blip xmlns:r="http://schemas.openxmlformats.org/officeDocument/2006/relationships" r:embed="rId2"/>
            <a:srcRect/>
            <a:stretch>
              <a:fillRect/>
            </a:stretch>
          </xdr:blipFill>
          <xdr:spPr bwMode="auto">
            <a:xfrm>
              <a:off x="95250" y="76200"/>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76201</xdr:rowOff>
        </xdr:from>
        <xdr:to>
          <xdr:col>2</xdr:col>
          <xdr:colOff>747141</xdr:colOff>
          <xdr:row>4</xdr:row>
          <xdr:rowOff>4501</xdr:rowOff>
        </xdr:to>
        <xdr:pic>
          <xdr:nvPicPr>
            <xdr:cNvPr id="5" name="Image 4">
              <a:extLst>
                <a:ext uri="{FF2B5EF4-FFF2-40B4-BE49-F238E27FC236}">
                  <a16:creationId xmlns:a16="http://schemas.microsoft.com/office/drawing/2014/main" id="{1F7480C1-7D58-42C0-96CA-D2B98E4A854E}"/>
                </a:ext>
              </a:extLst>
            </xdr:cNvPr>
            <xdr:cNvPicPr>
              <a:picLocks noChangeAspect="1" noChangeArrowheads="1"/>
              <a:extLst>
                <a:ext uri="{84589F7E-364E-4C9E-8A38-B11213B215E9}">
                  <a14:cameraTool cellRange="Logos_Collab!$I$7:$L$17" spid="_x0000_s51778"/>
                </a:ext>
              </a:extLst>
            </xdr:cNvPicPr>
          </xdr:nvPicPr>
          <xdr:blipFill>
            <a:blip xmlns:r="http://schemas.openxmlformats.org/officeDocument/2006/relationships" r:embed="rId3"/>
            <a:srcRect/>
            <a:stretch>
              <a:fillRect/>
            </a:stretch>
          </xdr:blipFill>
          <xdr:spPr bwMode="auto">
            <a:xfrm>
              <a:off x="990600" y="76201"/>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0</xdr:row>
          <xdr:rowOff>76200</xdr:rowOff>
        </xdr:from>
        <xdr:to>
          <xdr:col>3</xdr:col>
          <xdr:colOff>718565</xdr:colOff>
          <xdr:row>4</xdr:row>
          <xdr:rowOff>4500</xdr:rowOff>
        </xdr:to>
        <xdr:pic>
          <xdr:nvPicPr>
            <xdr:cNvPr id="6" name="Image 5">
              <a:extLst>
                <a:ext uri="{FF2B5EF4-FFF2-40B4-BE49-F238E27FC236}">
                  <a16:creationId xmlns:a16="http://schemas.microsoft.com/office/drawing/2014/main" id="{C457DFC4-4B07-432D-ABD9-D3D0899845EA}"/>
                </a:ext>
              </a:extLst>
            </xdr:cNvPr>
            <xdr:cNvPicPr>
              <a:picLocks noChangeAspect="1" noChangeArrowheads="1"/>
              <a:extLst>
                <a:ext uri="{84589F7E-364E-4C9E-8A38-B11213B215E9}">
                  <a14:cameraTool cellRange="Logos_Collab!$O$7:$R$17" spid="_x0000_s51779"/>
                </a:ext>
              </a:extLst>
            </xdr:cNvPicPr>
          </xdr:nvPicPr>
          <xdr:blipFill>
            <a:blip xmlns:r="http://schemas.openxmlformats.org/officeDocument/2006/relationships" r:embed="rId4"/>
            <a:srcRect/>
            <a:stretch>
              <a:fillRect/>
            </a:stretch>
          </xdr:blipFill>
          <xdr:spPr bwMode="auto">
            <a:xfrm>
              <a:off x="187642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0</xdr:row>
          <xdr:rowOff>76200</xdr:rowOff>
        </xdr:from>
        <xdr:to>
          <xdr:col>4</xdr:col>
          <xdr:colOff>709040</xdr:colOff>
          <xdr:row>4</xdr:row>
          <xdr:rowOff>4500</xdr:rowOff>
        </xdr:to>
        <xdr:pic>
          <xdr:nvPicPr>
            <xdr:cNvPr id="7" name="Image 6">
              <a:extLst>
                <a:ext uri="{FF2B5EF4-FFF2-40B4-BE49-F238E27FC236}">
                  <a16:creationId xmlns:a16="http://schemas.microsoft.com/office/drawing/2014/main" id="{678AD877-38E3-46C2-B9FF-0C47C89A9376}"/>
                </a:ext>
              </a:extLst>
            </xdr:cNvPr>
            <xdr:cNvPicPr>
              <a:picLocks noChangeAspect="1" noChangeArrowheads="1"/>
              <a:extLst>
                <a:ext uri="{84589F7E-364E-4C9E-8A38-B11213B215E9}">
                  <a14:cameraTool cellRange="Logos_Collab!$C$22:$F$32" spid="_x0000_s51780"/>
                </a:ext>
              </a:extLst>
            </xdr:cNvPicPr>
          </xdr:nvPicPr>
          <xdr:blipFill>
            <a:blip xmlns:r="http://schemas.openxmlformats.org/officeDocument/2006/relationships" r:embed="rId5"/>
            <a:srcRect/>
            <a:stretch>
              <a:fillRect/>
            </a:stretch>
          </xdr:blipFill>
          <xdr:spPr bwMode="auto">
            <a:xfrm>
              <a:off x="277177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0</xdr:row>
          <xdr:rowOff>76200</xdr:rowOff>
        </xdr:from>
        <xdr:to>
          <xdr:col>5</xdr:col>
          <xdr:colOff>756665</xdr:colOff>
          <xdr:row>4</xdr:row>
          <xdr:rowOff>4500</xdr:rowOff>
        </xdr:to>
        <xdr:pic>
          <xdr:nvPicPr>
            <xdr:cNvPr id="8" name="Image 7">
              <a:extLst>
                <a:ext uri="{FF2B5EF4-FFF2-40B4-BE49-F238E27FC236}">
                  <a16:creationId xmlns:a16="http://schemas.microsoft.com/office/drawing/2014/main" id="{A9A10CD3-D92B-4215-8B46-952AE9651BA4}"/>
                </a:ext>
              </a:extLst>
            </xdr:cNvPr>
            <xdr:cNvPicPr>
              <a:picLocks noChangeAspect="1" noChangeArrowheads="1"/>
              <a:extLst>
                <a:ext uri="{84589F7E-364E-4C9E-8A38-B11213B215E9}">
                  <a14:cameraTool cellRange="Logos_Collab!$I$22:$L$32" spid="_x0000_s51781"/>
                </a:ext>
              </a:extLst>
            </xdr:cNvPicPr>
          </xdr:nvPicPr>
          <xdr:blipFill>
            <a:blip xmlns:r="http://schemas.openxmlformats.org/officeDocument/2006/relationships" r:embed="rId5"/>
            <a:srcRect/>
            <a:stretch>
              <a:fillRect/>
            </a:stretch>
          </xdr:blipFill>
          <xdr:spPr bwMode="auto">
            <a:xfrm>
              <a:off x="367665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0</xdr:row>
          <xdr:rowOff>76200</xdr:rowOff>
        </xdr:from>
        <xdr:to>
          <xdr:col>6</xdr:col>
          <xdr:colOff>794765</xdr:colOff>
          <xdr:row>4</xdr:row>
          <xdr:rowOff>4500</xdr:rowOff>
        </xdr:to>
        <xdr:pic>
          <xdr:nvPicPr>
            <xdr:cNvPr id="9" name="Image 8">
              <a:extLst>
                <a:ext uri="{FF2B5EF4-FFF2-40B4-BE49-F238E27FC236}">
                  <a16:creationId xmlns:a16="http://schemas.microsoft.com/office/drawing/2014/main" id="{4772EBEF-85B9-4A7E-A29C-CE8BE981E623}"/>
                </a:ext>
              </a:extLst>
            </xdr:cNvPr>
            <xdr:cNvPicPr>
              <a:picLocks noChangeAspect="1" noChangeArrowheads="1"/>
              <a:extLst>
                <a:ext uri="{84589F7E-364E-4C9E-8A38-B11213B215E9}">
                  <a14:cameraTool cellRange="Logos_Collab!$O$22:$R$32" spid="_x0000_s51782"/>
                </a:ext>
              </a:extLst>
            </xdr:cNvPicPr>
          </xdr:nvPicPr>
          <xdr:blipFill>
            <a:blip xmlns:r="http://schemas.openxmlformats.org/officeDocument/2006/relationships" r:embed="rId5"/>
            <a:srcRect/>
            <a:stretch>
              <a:fillRect/>
            </a:stretch>
          </xdr:blipFill>
          <xdr:spPr bwMode="auto">
            <a:xfrm>
              <a:off x="4574721" y="76200"/>
              <a:ext cx="835587" cy="581443"/>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7</xdr:col>
      <xdr:colOff>108857</xdr:colOff>
      <xdr:row>0</xdr:row>
      <xdr:rowOff>97971</xdr:rowOff>
    </xdr:from>
    <xdr:to>
      <xdr:col>7</xdr:col>
      <xdr:colOff>756556</xdr:colOff>
      <xdr:row>3</xdr:row>
      <xdr:rowOff>71350</xdr:rowOff>
    </xdr:to>
    <xdr:pic>
      <xdr:nvPicPr>
        <xdr:cNvPr id="10" name="Image 9">
          <a:hlinkClick xmlns:r="http://schemas.openxmlformats.org/officeDocument/2006/relationships" r:id="rId6"/>
          <a:extLst>
            <a:ext uri="{FF2B5EF4-FFF2-40B4-BE49-F238E27FC236}">
              <a16:creationId xmlns:a16="http://schemas.microsoft.com/office/drawing/2014/main" id="{739EAB6A-CE8D-437C-830F-14929CD7C48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00700" y="97971"/>
          <a:ext cx="647699" cy="4632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19050</xdr:rowOff>
        </xdr:from>
        <xdr:to>
          <xdr:col>7</xdr:col>
          <xdr:colOff>714375</xdr:colOff>
          <xdr:row>32</xdr:row>
          <xdr:rowOff>377374</xdr:rowOff>
        </xdr:to>
        <xdr:pic>
          <xdr:nvPicPr>
            <xdr:cNvPr id="3" name="Image 2">
              <a:extLst>
                <a:ext uri="{FF2B5EF4-FFF2-40B4-BE49-F238E27FC236}">
                  <a16:creationId xmlns:a16="http://schemas.microsoft.com/office/drawing/2014/main" id="{4622FF98-DA2A-5C55-2F87-8078B071226C}"/>
                </a:ext>
              </a:extLst>
            </xdr:cNvPr>
            <xdr:cNvPicPr>
              <a:picLocks noChangeAspect="1" noChangeArrowheads="1"/>
              <a:extLst>
                <a:ext uri="{84589F7E-364E-4C9E-8A38-B11213B215E9}">
                  <a14:cameraTool cellRange="TCD!$I$80:$I$100" spid="_x0000_s52799"/>
                </a:ext>
              </a:extLst>
            </xdr:cNvPicPr>
          </xdr:nvPicPr>
          <xdr:blipFill>
            <a:blip xmlns:r="http://schemas.openxmlformats.org/officeDocument/2006/relationships" r:embed="rId1"/>
            <a:srcRect/>
            <a:stretch>
              <a:fillRect/>
            </a:stretch>
          </xdr:blipFill>
          <xdr:spPr bwMode="auto">
            <a:xfrm>
              <a:off x="28575" y="3505200"/>
              <a:ext cx="6172200" cy="2787199"/>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editAs="oneCell">
    <xdr:from>
      <xdr:col>7</xdr:col>
      <xdr:colOff>110790</xdr:colOff>
      <xdr:row>0</xdr:row>
      <xdr:rowOff>88092</xdr:rowOff>
    </xdr:from>
    <xdr:to>
      <xdr:col>7</xdr:col>
      <xdr:colOff>758489</xdr:colOff>
      <xdr:row>3</xdr:row>
      <xdr:rowOff>80681</xdr:rowOff>
    </xdr:to>
    <xdr:pic>
      <xdr:nvPicPr>
        <xdr:cNvPr id="2" name="Image 1">
          <a:hlinkClick xmlns:r="http://schemas.openxmlformats.org/officeDocument/2006/relationships" r:id="rId2"/>
          <a:extLst>
            <a:ext uri="{FF2B5EF4-FFF2-40B4-BE49-F238E27FC236}">
              <a16:creationId xmlns:a16="http://schemas.microsoft.com/office/drawing/2014/main" id="{05E23086-7763-4A30-8CAE-D6CD6067224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00198" y="88092"/>
          <a:ext cx="647699" cy="47385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0</xdr:row>
          <xdr:rowOff>76200</xdr:rowOff>
        </xdr:from>
        <xdr:to>
          <xdr:col>1</xdr:col>
          <xdr:colOff>928116</xdr:colOff>
          <xdr:row>4</xdr:row>
          <xdr:rowOff>4500</xdr:rowOff>
        </xdr:to>
        <xdr:pic>
          <xdr:nvPicPr>
            <xdr:cNvPr id="4" name="Image 3">
              <a:extLst>
                <a:ext uri="{FF2B5EF4-FFF2-40B4-BE49-F238E27FC236}">
                  <a16:creationId xmlns:a16="http://schemas.microsoft.com/office/drawing/2014/main" id="{C69CAF3D-9978-41C0-8A15-C1741DF7AADD}"/>
                </a:ext>
              </a:extLst>
            </xdr:cNvPr>
            <xdr:cNvPicPr>
              <a:picLocks noChangeAspect="1" noChangeArrowheads="1"/>
              <a:extLst>
                <a:ext uri="{84589F7E-364E-4C9E-8A38-B11213B215E9}">
                  <a14:cameraTool cellRange="Logos_Collab!$C$7:$F$17" spid="_x0000_s52800"/>
                </a:ext>
              </a:extLst>
            </xdr:cNvPicPr>
          </xdr:nvPicPr>
          <xdr:blipFill>
            <a:blip xmlns:r="http://schemas.openxmlformats.org/officeDocument/2006/relationships" r:embed="rId4"/>
            <a:srcRect/>
            <a:stretch>
              <a:fillRect/>
            </a:stretch>
          </xdr:blipFill>
          <xdr:spPr bwMode="auto">
            <a:xfrm>
              <a:off x="95250" y="76200"/>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0</xdr:row>
          <xdr:rowOff>76201</xdr:rowOff>
        </xdr:from>
        <xdr:to>
          <xdr:col>2</xdr:col>
          <xdr:colOff>747141</xdr:colOff>
          <xdr:row>4</xdr:row>
          <xdr:rowOff>4501</xdr:rowOff>
        </xdr:to>
        <xdr:pic>
          <xdr:nvPicPr>
            <xdr:cNvPr id="5" name="Image 4">
              <a:extLst>
                <a:ext uri="{FF2B5EF4-FFF2-40B4-BE49-F238E27FC236}">
                  <a16:creationId xmlns:a16="http://schemas.microsoft.com/office/drawing/2014/main" id="{A1B36830-84A4-4A2D-B6EF-E0B414FACBDB}"/>
                </a:ext>
              </a:extLst>
            </xdr:cNvPr>
            <xdr:cNvPicPr>
              <a:picLocks noChangeAspect="1" noChangeArrowheads="1"/>
              <a:extLst>
                <a:ext uri="{84589F7E-364E-4C9E-8A38-B11213B215E9}">
                  <a14:cameraTool cellRange="Logos_Collab!$I$7:$L$17" spid="_x0000_s52801"/>
                </a:ext>
              </a:extLst>
            </xdr:cNvPicPr>
          </xdr:nvPicPr>
          <xdr:blipFill>
            <a:blip xmlns:r="http://schemas.openxmlformats.org/officeDocument/2006/relationships" r:embed="rId5"/>
            <a:srcRect/>
            <a:stretch>
              <a:fillRect/>
            </a:stretch>
          </xdr:blipFill>
          <xdr:spPr bwMode="auto">
            <a:xfrm>
              <a:off x="990600" y="76201"/>
              <a:ext cx="832866"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0</xdr:row>
          <xdr:rowOff>76200</xdr:rowOff>
        </xdr:from>
        <xdr:to>
          <xdr:col>3</xdr:col>
          <xdr:colOff>718565</xdr:colOff>
          <xdr:row>4</xdr:row>
          <xdr:rowOff>4500</xdr:rowOff>
        </xdr:to>
        <xdr:pic>
          <xdr:nvPicPr>
            <xdr:cNvPr id="6" name="Image 5">
              <a:extLst>
                <a:ext uri="{FF2B5EF4-FFF2-40B4-BE49-F238E27FC236}">
                  <a16:creationId xmlns:a16="http://schemas.microsoft.com/office/drawing/2014/main" id="{1A9D6C58-2C7E-4735-9EA2-FC642537C04E}"/>
                </a:ext>
              </a:extLst>
            </xdr:cNvPr>
            <xdr:cNvPicPr>
              <a:picLocks noChangeAspect="1" noChangeArrowheads="1"/>
              <a:extLst>
                <a:ext uri="{84589F7E-364E-4C9E-8A38-B11213B215E9}">
                  <a14:cameraTool cellRange="Logos_Collab!$O$7:$R$17" spid="_x0000_s52802"/>
                </a:ext>
              </a:extLst>
            </xdr:cNvPicPr>
          </xdr:nvPicPr>
          <xdr:blipFill>
            <a:blip xmlns:r="http://schemas.openxmlformats.org/officeDocument/2006/relationships" r:embed="rId6"/>
            <a:srcRect/>
            <a:stretch>
              <a:fillRect/>
            </a:stretch>
          </xdr:blipFill>
          <xdr:spPr bwMode="auto">
            <a:xfrm>
              <a:off x="187642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781050</xdr:colOff>
          <xdr:row>0</xdr:row>
          <xdr:rowOff>76200</xdr:rowOff>
        </xdr:from>
        <xdr:to>
          <xdr:col>4</xdr:col>
          <xdr:colOff>709040</xdr:colOff>
          <xdr:row>4</xdr:row>
          <xdr:rowOff>4500</xdr:rowOff>
        </xdr:to>
        <xdr:pic>
          <xdr:nvPicPr>
            <xdr:cNvPr id="7" name="Image 6">
              <a:extLst>
                <a:ext uri="{FF2B5EF4-FFF2-40B4-BE49-F238E27FC236}">
                  <a16:creationId xmlns:a16="http://schemas.microsoft.com/office/drawing/2014/main" id="{98DEA4B7-FA5D-4E47-81AD-1EBAA4CE7E86}"/>
                </a:ext>
              </a:extLst>
            </xdr:cNvPr>
            <xdr:cNvPicPr>
              <a:picLocks noChangeAspect="1" noChangeArrowheads="1"/>
              <a:extLst>
                <a:ext uri="{84589F7E-364E-4C9E-8A38-B11213B215E9}">
                  <a14:cameraTool cellRange="Logos_Collab!$C$22:$F$32" spid="_x0000_s52803"/>
                </a:ext>
              </a:extLst>
            </xdr:cNvPicPr>
          </xdr:nvPicPr>
          <xdr:blipFill>
            <a:blip xmlns:r="http://schemas.openxmlformats.org/officeDocument/2006/relationships" r:embed="rId7"/>
            <a:srcRect/>
            <a:stretch>
              <a:fillRect/>
            </a:stretch>
          </xdr:blipFill>
          <xdr:spPr bwMode="auto">
            <a:xfrm>
              <a:off x="2771775"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0</xdr:row>
          <xdr:rowOff>76200</xdr:rowOff>
        </xdr:from>
        <xdr:to>
          <xdr:col>5</xdr:col>
          <xdr:colOff>756665</xdr:colOff>
          <xdr:row>4</xdr:row>
          <xdr:rowOff>4500</xdr:rowOff>
        </xdr:to>
        <xdr:pic>
          <xdr:nvPicPr>
            <xdr:cNvPr id="8" name="Image 7">
              <a:extLst>
                <a:ext uri="{FF2B5EF4-FFF2-40B4-BE49-F238E27FC236}">
                  <a16:creationId xmlns:a16="http://schemas.microsoft.com/office/drawing/2014/main" id="{0AD39857-56C8-4A56-85D3-FB1B8FA7D9AC}"/>
                </a:ext>
              </a:extLst>
            </xdr:cNvPr>
            <xdr:cNvPicPr>
              <a:picLocks noChangeAspect="1" noChangeArrowheads="1"/>
              <a:extLst>
                <a:ext uri="{84589F7E-364E-4C9E-8A38-B11213B215E9}">
                  <a14:cameraTool cellRange="Logos_Collab!$I$22:$L$32" spid="_x0000_s52804"/>
                </a:ext>
              </a:extLst>
            </xdr:cNvPicPr>
          </xdr:nvPicPr>
          <xdr:blipFill>
            <a:blip xmlns:r="http://schemas.openxmlformats.org/officeDocument/2006/relationships" r:embed="rId7"/>
            <a:srcRect/>
            <a:stretch>
              <a:fillRect/>
            </a:stretch>
          </xdr:blipFill>
          <xdr:spPr bwMode="auto">
            <a:xfrm>
              <a:off x="367665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0</xdr:row>
          <xdr:rowOff>76200</xdr:rowOff>
        </xdr:from>
        <xdr:to>
          <xdr:col>6</xdr:col>
          <xdr:colOff>794765</xdr:colOff>
          <xdr:row>4</xdr:row>
          <xdr:rowOff>4500</xdr:rowOff>
        </xdr:to>
        <xdr:pic>
          <xdr:nvPicPr>
            <xdr:cNvPr id="9" name="Image 8">
              <a:extLst>
                <a:ext uri="{FF2B5EF4-FFF2-40B4-BE49-F238E27FC236}">
                  <a16:creationId xmlns:a16="http://schemas.microsoft.com/office/drawing/2014/main" id="{741CDA18-FFC8-41E4-BA59-4C7275815ED7}"/>
                </a:ext>
              </a:extLst>
            </xdr:cNvPr>
            <xdr:cNvPicPr>
              <a:picLocks noChangeAspect="1" noChangeArrowheads="1"/>
              <a:extLst>
                <a:ext uri="{84589F7E-364E-4C9E-8A38-B11213B215E9}">
                  <a14:cameraTool cellRange="Logos_Collab!$O$22:$R$32" spid="_x0000_s52805"/>
                </a:ext>
              </a:extLst>
            </xdr:cNvPicPr>
          </xdr:nvPicPr>
          <xdr:blipFill>
            <a:blip xmlns:r="http://schemas.openxmlformats.org/officeDocument/2006/relationships" r:embed="rId7"/>
            <a:srcRect/>
            <a:stretch>
              <a:fillRect/>
            </a:stretch>
          </xdr:blipFill>
          <xdr:spPr bwMode="auto">
            <a:xfrm>
              <a:off x="4572000" y="76200"/>
              <a:ext cx="832865" cy="576000"/>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258535</xdr:colOff>
      <xdr:row>0</xdr:row>
      <xdr:rowOff>244929</xdr:rowOff>
    </xdr:from>
    <xdr:to>
      <xdr:col>1</xdr:col>
      <xdr:colOff>1260935</xdr:colOff>
      <xdr:row>0</xdr:row>
      <xdr:rowOff>1957225</xdr:rowOff>
    </xdr:to>
    <xdr:pic>
      <xdr:nvPicPr>
        <xdr:cNvPr id="17" name="Image 16">
          <a:hlinkClick xmlns:r="http://schemas.openxmlformats.org/officeDocument/2006/relationships" r:id="rId1"/>
          <a:extLst>
            <a:ext uri="{FF2B5EF4-FFF2-40B4-BE49-F238E27FC236}">
              <a16:creationId xmlns:a16="http://schemas.microsoft.com/office/drawing/2014/main" id="{6A5B4257-5AFB-46F7-A291-280F65D92C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8535" y="244929"/>
          <a:ext cx="1587507" cy="1712296"/>
        </a:xfrm>
        <a:prstGeom prst="rect">
          <a:avLst/>
        </a:prstGeom>
      </xdr:spPr>
    </xdr:pic>
    <xdr:clientData/>
  </xdr:twoCellAnchor>
  <xdr:twoCellAnchor editAs="oneCell">
    <xdr:from>
      <xdr:col>1</xdr:col>
      <xdr:colOff>3263285</xdr:colOff>
      <xdr:row>0</xdr:row>
      <xdr:rowOff>545596</xdr:rowOff>
    </xdr:from>
    <xdr:to>
      <xdr:col>1</xdr:col>
      <xdr:colOff>4073285</xdr:colOff>
      <xdr:row>0</xdr:row>
      <xdr:rowOff>1355596</xdr:rowOff>
    </xdr:to>
    <xdr:pic>
      <xdr:nvPicPr>
        <xdr:cNvPr id="18" name="Image 17">
          <a:hlinkClick xmlns:r="http://schemas.openxmlformats.org/officeDocument/2006/relationships" r:id="rId3"/>
          <a:extLst>
            <a:ext uri="{FF2B5EF4-FFF2-40B4-BE49-F238E27FC236}">
              <a16:creationId xmlns:a16="http://schemas.microsoft.com/office/drawing/2014/main" id="{FF5FED15-EA36-4C90-85C1-EFEA072FC1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3848392" y="545596"/>
          <a:ext cx="810000" cy="810000"/>
        </a:xfrm>
        <a:prstGeom prst="rect">
          <a:avLst/>
        </a:prstGeom>
        <a:noFill/>
      </xdr:spPr>
    </xdr:pic>
    <xdr:clientData/>
  </xdr:twoCellAnchor>
  <xdr:twoCellAnchor editAs="oneCell">
    <xdr:from>
      <xdr:col>1</xdr:col>
      <xdr:colOff>4463094</xdr:colOff>
      <xdr:row>0</xdr:row>
      <xdr:rowOff>545599</xdr:rowOff>
    </xdr:from>
    <xdr:to>
      <xdr:col>1</xdr:col>
      <xdr:colOff>5281098</xdr:colOff>
      <xdr:row>0</xdr:row>
      <xdr:rowOff>1355599</xdr:rowOff>
    </xdr:to>
    <xdr:pic>
      <xdr:nvPicPr>
        <xdr:cNvPr id="19" name="Image 18">
          <a:hlinkClick xmlns:r="http://schemas.openxmlformats.org/officeDocument/2006/relationships" r:id="rId5"/>
          <a:extLst>
            <a:ext uri="{FF2B5EF4-FFF2-40B4-BE49-F238E27FC236}">
              <a16:creationId xmlns:a16="http://schemas.microsoft.com/office/drawing/2014/main" id="{2BC4FA38-997A-48A1-80E8-473C80D2B83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048201" y="545599"/>
          <a:ext cx="818004" cy="810000"/>
        </a:xfrm>
        <a:prstGeom prst="rect">
          <a:avLst/>
        </a:prstGeom>
      </xdr:spPr>
    </xdr:pic>
    <xdr:clientData/>
  </xdr:twoCellAnchor>
  <xdr:twoCellAnchor editAs="oneCell">
    <xdr:from>
      <xdr:col>1</xdr:col>
      <xdr:colOff>5688687</xdr:colOff>
      <xdr:row>0</xdr:row>
      <xdr:rowOff>556803</xdr:rowOff>
    </xdr:from>
    <xdr:to>
      <xdr:col>1</xdr:col>
      <xdr:colOff>6498687</xdr:colOff>
      <xdr:row>0</xdr:row>
      <xdr:rowOff>1366803</xdr:rowOff>
    </xdr:to>
    <xdr:pic>
      <xdr:nvPicPr>
        <xdr:cNvPr id="20" name="Image 19">
          <a:hlinkClick xmlns:r="http://schemas.openxmlformats.org/officeDocument/2006/relationships" r:id="rId7"/>
          <a:extLst>
            <a:ext uri="{FF2B5EF4-FFF2-40B4-BE49-F238E27FC236}">
              <a16:creationId xmlns:a16="http://schemas.microsoft.com/office/drawing/2014/main" id="{B5643D5C-4862-4E7F-8440-EBC878AD74D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6273794" y="556803"/>
          <a:ext cx="810000" cy="810000"/>
        </a:xfrm>
        <a:prstGeom prst="rect">
          <a:avLst/>
        </a:prstGeom>
      </xdr:spPr>
    </xdr:pic>
    <xdr:clientData/>
  </xdr:twoCellAnchor>
  <xdr:twoCellAnchor editAs="oneCell">
    <xdr:from>
      <xdr:col>2</xdr:col>
      <xdr:colOff>221016</xdr:colOff>
      <xdr:row>0</xdr:row>
      <xdr:rowOff>556803</xdr:rowOff>
    </xdr:from>
    <xdr:to>
      <xdr:col>2</xdr:col>
      <xdr:colOff>1029436</xdr:colOff>
      <xdr:row>0</xdr:row>
      <xdr:rowOff>1366803</xdr:rowOff>
    </xdr:to>
    <xdr:pic>
      <xdr:nvPicPr>
        <xdr:cNvPr id="21" name="Image 20">
          <a:hlinkClick xmlns:r="http://schemas.openxmlformats.org/officeDocument/2006/relationships" r:id="rId9"/>
          <a:extLst>
            <a:ext uri="{FF2B5EF4-FFF2-40B4-BE49-F238E27FC236}">
              <a16:creationId xmlns:a16="http://schemas.microsoft.com/office/drawing/2014/main" id="{EC62F8E4-955D-4AE9-9250-3561573E217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7487230" y="556803"/>
          <a:ext cx="808420" cy="810000"/>
        </a:xfrm>
        <a:prstGeom prst="rect">
          <a:avLst/>
        </a:prstGeom>
      </xdr:spPr>
    </xdr:pic>
    <xdr:clientData/>
  </xdr:twoCellAnchor>
  <xdr:twoCellAnchor editAs="oneCell">
    <xdr:from>
      <xdr:col>2</xdr:col>
      <xdr:colOff>1431637</xdr:colOff>
      <xdr:row>0</xdr:row>
      <xdr:rowOff>556803</xdr:rowOff>
    </xdr:from>
    <xdr:to>
      <xdr:col>3</xdr:col>
      <xdr:colOff>59731</xdr:colOff>
      <xdr:row>0</xdr:row>
      <xdr:rowOff>1366803</xdr:rowOff>
    </xdr:to>
    <xdr:pic>
      <xdr:nvPicPr>
        <xdr:cNvPr id="22" name="Image 21">
          <a:hlinkClick xmlns:r="http://schemas.openxmlformats.org/officeDocument/2006/relationships" r:id="rId11"/>
          <a:extLst>
            <a:ext uri="{FF2B5EF4-FFF2-40B4-BE49-F238E27FC236}">
              <a16:creationId xmlns:a16="http://schemas.microsoft.com/office/drawing/2014/main" id="{3741D14B-E8A8-4358-992B-759B634B1C9F}"/>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xdr:blipFill>
      <xdr:spPr>
        <a:xfrm>
          <a:off x="8697851" y="556803"/>
          <a:ext cx="805237" cy="810000"/>
        </a:xfrm>
        <a:prstGeom prst="rect">
          <a:avLst/>
        </a:prstGeom>
      </xdr:spPr>
    </xdr:pic>
    <xdr:clientData/>
  </xdr:twoCellAnchor>
  <xdr:twoCellAnchor editAs="oneCell">
    <xdr:from>
      <xdr:col>3</xdr:col>
      <xdr:colOff>449704</xdr:colOff>
      <xdr:row>0</xdr:row>
      <xdr:rowOff>556803</xdr:rowOff>
    </xdr:from>
    <xdr:to>
      <xdr:col>4</xdr:col>
      <xdr:colOff>334418</xdr:colOff>
      <xdr:row>0</xdr:row>
      <xdr:rowOff>1366803</xdr:rowOff>
    </xdr:to>
    <xdr:pic>
      <xdr:nvPicPr>
        <xdr:cNvPr id="23" name="Image 22">
          <a:hlinkClick xmlns:r="http://schemas.openxmlformats.org/officeDocument/2006/relationships" r:id="rId13"/>
          <a:extLst>
            <a:ext uri="{FF2B5EF4-FFF2-40B4-BE49-F238E27FC236}">
              <a16:creationId xmlns:a16="http://schemas.microsoft.com/office/drawing/2014/main" id="{DADF629C-7465-463F-AE99-165C8DB7E5A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xdr:blipFill>
      <xdr:spPr>
        <a:xfrm>
          <a:off x="9893061" y="556803"/>
          <a:ext cx="810000" cy="810000"/>
        </a:xfrm>
        <a:prstGeom prst="rect">
          <a:avLst/>
        </a:prstGeom>
      </xdr:spPr>
    </xdr:pic>
    <xdr:clientData/>
  </xdr:twoCellAnchor>
  <xdr:twoCellAnchor editAs="oneCell">
    <xdr:from>
      <xdr:col>1</xdr:col>
      <xdr:colOff>2085334</xdr:colOff>
      <xdr:row>0</xdr:row>
      <xdr:rowOff>534391</xdr:rowOff>
    </xdr:from>
    <xdr:to>
      <xdr:col>1</xdr:col>
      <xdr:colOff>2895334</xdr:colOff>
      <xdr:row>0</xdr:row>
      <xdr:rowOff>1344391</xdr:rowOff>
    </xdr:to>
    <xdr:pic>
      <xdr:nvPicPr>
        <xdr:cNvPr id="24" name="Image 23">
          <a:hlinkClick xmlns:r="http://schemas.openxmlformats.org/officeDocument/2006/relationships" r:id="rId15"/>
          <a:extLst>
            <a:ext uri="{FF2B5EF4-FFF2-40B4-BE49-F238E27FC236}">
              <a16:creationId xmlns:a16="http://schemas.microsoft.com/office/drawing/2014/main" id="{5812670D-573A-479A-9B4D-400CBCA984B6}"/>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2670441" y="534391"/>
          <a:ext cx="810000" cy="810000"/>
        </a:xfrm>
        <a:prstGeom prst="rect">
          <a:avLst/>
        </a:prstGeom>
        <a:effectLst>
          <a:glow>
            <a:srgbClr val="E5B2FF">
              <a:alpha val="50000"/>
            </a:srgbClr>
          </a:glow>
        </a:effec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TE" refreshedDate="45757.421600578702" createdVersion="8" refreshedVersion="8" minRefreshableVersion="3" recordCount="680" xr:uid="{4D43EC85-2424-4A40-91F0-58AC67426337}">
  <cacheSource type="worksheet">
    <worksheetSource name="Tableau_Complet"/>
  </cacheSource>
  <cacheFields count="33">
    <cacheField name="SECTION NO." numFmtId="0">
      <sharedItems containsBlank="1"/>
    </cacheField>
    <cacheField name="ITEM NO." numFmtId="0">
      <sharedItems containsNonDate="0" containsString="0" containsBlank="1"/>
    </cacheField>
    <cacheField name="ÉLÉMENTS" numFmtId="1">
      <sharedItems containsBlank="1"/>
    </cacheField>
    <cacheField name="DISCIPLINE" numFmtId="1">
      <sharedItems containsBlank="1" count="7">
        <m/>
        <s v="Structure"/>
        <s v="Architecture"/>
        <s v="Mécanique"/>
        <s v="Électrique"/>
        <s v="Civil"/>
        <s v="Entreprise en construction" u="1"/>
      </sharedItems>
    </cacheField>
    <cacheField name="LOCALISATION" numFmtId="1">
      <sharedItems containsNonDate="0" containsString="0" containsBlank="1"/>
    </cacheField>
    <cacheField name="BÂTIMENT No" numFmtId="1">
      <sharedItems containsNonDate="0" containsString="0" containsBlank="1"/>
    </cacheField>
    <cacheField name="Qté" numFmtId="1">
      <sharedItems containsString="0" containsBlank="1" containsNumber="1" containsInteger="1" minValue="0" maxValue="0"/>
    </cacheField>
    <cacheField name="RECOMMANDATIONS" numFmtId="166">
      <sharedItems containsBlank="1"/>
    </cacheField>
    <cacheField name="DURÉE DE VIE_x000a_ (Année)" numFmtId="2">
      <sharedItems containsNonDate="0" containsString="0" containsBlank="1"/>
    </cacheField>
    <cacheField name="AGE ACTUEL_x000a_(Année)" numFmtId="1">
      <sharedItems containsNonDate="0" containsString="0" containsBlank="1"/>
    </cacheField>
    <cacheField name="VIE RÉSIDUELLE_x000a_(Année)" numFmtId="49">
      <sharedItems containsNonDate="0" containsString="0" containsBlank="1"/>
    </cacheField>
    <cacheField name="COÛTS DE REMPLACEMENT (dollars 2024) avant Taxes" numFmtId="174">
      <sharedItems containsString="0" containsBlank="1" containsNumber="1" containsInteger="1" minValue="0" maxValue="0"/>
    </cacheField>
    <cacheField name="NIVEAU DE PRIORITÉ" numFmtId="0">
      <sharedItems containsBlank="1" count="7">
        <m/>
        <s v="n/a"/>
        <s v="Urgent" u="1"/>
        <s v="Requis" u="1"/>
        <s v="Recommandé" u="1"/>
        <s v="Prioritaire" u="1"/>
        <s v="" u="1"/>
      </sharedItems>
    </cacheField>
    <cacheField name="SOMME PAR SECTION DE COÛTS DE REMPLACEMENT_x000a_(CA$ AVANT TAXES)" numFmtId="0">
      <sharedItems containsString="0" containsBlank="1" containsNumber="1" containsInteger="1" minValue="0" maxValue="0"/>
    </cacheField>
    <cacheField name="Colonne1" numFmtId="1">
      <sharedItems containsNonDate="0" containsString="0" containsBlank="1"/>
    </cacheField>
    <cacheField name="Urgent_x000a_(1-2)" numFmtId="171">
      <sharedItems containsMixedTypes="1" containsNumber="1" containsInteger="1" minValue="0" maxValue="0"/>
    </cacheField>
    <cacheField name="Prioritaire_x000a_(2-4)" numFmtId="171">
      <sharedItems containsString="0" containsBlank="1" containsNumber="1" containsInteger="1" minValue="0" maxValue="0"/>
    </cacheField>
    <cacheField name="Requis_x000a_(5-8)" numFmtId="171">
      <sharedItems containsString="0" containsBlank="1" containsNumber="1" containsInteger="1" minValue="0" maxValue="0"/>
    </cacheField>
    <cacheField name="Recommandé_x000a_(9-13)" numFmtId="171">
      <sharedItems containsString="0" containsBlank="1" containsNumber="1" containsInteger="1" minValue="0" maxValue="0"/>
    </cacheField>
    <cacheField name="0-1" numFmtId="171">
      <sharedItems containsString="0" containsBlank="1" containsNumber="1" containsInteger="1" minValue="0" maxValue="0"/>
    </cacheField>
    <cacheField name="2-5" numFmtId="171">
      <sharedItems containsString="0" containsBlank="1" containsNumber="1" containsInteger="1" minValue="0" maxValue="0"/>
    </cacheField>
    <cacheField name="6-10" numFmtId="171">
      <sharedItems containsString="0" containsBlank="1" containsNumber="1" containsInteger="1" minValue="0" maxValue="0"/>
    </cacheField>
    <cacheField name="11-25" numFmtId="171">
      <sharedItems containsString="0" containsBlank="1" containsNumber="1" containsInteger="1" minValue="0" maxValue="0"/>
    </cacheField>
    <cacheField name="Colonne2" numFmtId="171">
      <sharedItems/>
    </cacheField>
    <cacheField name="ÉLÉMENTS2" numFmtId="171">
      <sharedItems/>
    </cacheField>
    <cacheField name="PRIORITÉ" numFmtId="171">
      <sharedItems/>
    </cacheField>
    <cacheField name="COÛT DE REMPLACEMENT" numFmtId="171">
      <sharedItems containsMixedTypes="1" containsNumber="1" containsInteger="1" minValue="0" maxValue="0"/>
    </cacheField>
    <cacheField name="O1" numFmtId="171">
      <sharedItems containsBlank="1"/>
    </cacheField>
    <cacheField name="O2" numFmtId="171">
      <sharedItems containsBlank="1"/>
    </cacheField>
    <cacheField name="O3" numFmtId="171">
      <sharedItems containsBlank="1"/>
    </cacheField>
    <cacheField name="Coûts option 1" numFmtId="171">
      <sharedItems containsMixedTypes="1" containsNumber="1" containsInteger="1" minValue="0" maxValue="0"/>
    </cacheField>
    <cacheField name="Coûts option 2" numFmtId="171">
      <sharedItems containsMixedTypes="1" containsNumber="1" containsInteger="1" minValue="0" maxValue="0"/>
    </cacheField>
    <cacheField name="Coûts option 3" numFmtId="171">
      <sharedItems containsMixedTypes="1"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TE" refreshedDate="45757.421614120372" createdVersion="8" refreshedVersion="8" minRefreshableVersion="3" recordCount="13" xr:uid="{7244265F-F30A-4576-BAA4-E604C08007E9}">
  <cacheSource type="worksheet">
    <worksheetSource ref="L3:Q26" sheet="TCD"/>
  </cacheSource>
  <cacheFields count="6">
    <cacheField name="DISCIPLINE" numFmtId="0">
      <sharedItems containsNonDate="0" containsBlank="1" count="5">
        <m/>
        <s v="Architecture" u="1"/>
        <s v="Entreprise en construction" u="1"/>
        <s v="Mécanique" u="1"/>
        <s v="Structure" u="1"/>
      </sharedItems>
    </cacheField>
    <cacheField name="NIVEAU DE PRIORITÉ" numFmtId="0">
      <sharedItems containsNonDate="0" containsBlank="1" count="5">
        <m/>
        <s v="Prioritaire" u="1"/>
        <s v="Recommandé" u="1"/>
        <s v="Requis" u="1"/>
        <s v="Urgent" u="1"/>
      </sharedItems>
    </cacheField>
    <cacheField name="Somme de 0-1" numFmtId="0">
      <sharedItems containsNonDate="0" containsString="0" containsBlank="1"/>
    </cacheField>
    <cacheField name="Somme de 2-5" numFmtId="0">
      <sharedItems containsNonDate="0" containsString="0" containsBlank="1"/>
    </cacheField>
    <cacheField name="Somme de 6-10" numFmtId="0">
      <sharedItems containsNonDate="0" containsString="0" containsBlank="1"/>
    </cacheField>
    <cacheField name="Somme de 11-25"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0">
  <r>
    <m/>
    <m/>
    <m/>
    <x v="0"/>
    <m/>
    <m/>
    <m/>
    <m/>
    <m/>
    <m/>
    <m/>
    <m/>
    <x v="0"/>
    <m/>
    <m/>
    <s v=" "/>
    <m/>
    <m/>
    <m/>
    <m/>
    <m/>
    <m/>
    <m/>
    <s v=""/>
    <s v=""/>
    <s v=""/>
    <s v=""/>
    <m/>
    <m/>
    <m/>
    <s v=""/>
    <s v=""/>
    <s v=""/>
  </r>
  <r>
    <s v="A"/>
    <m/>
    <s v="INFRASTRUCTURE"/>
    <x v="0"/>
    <m/>
    <m/>
    <m/>
    <m/>
    <m/>
    <m/>
    <m/>
    <m/>
    <x v="0"/>
    <m/>
    <m/>
    <n v="0"/>
    <n v="0"/>
    <n v="0"/>
    <n v="0"/>
    <n v="0"/>
    <n v="0"/>
    <n v="0"/>
    <n v="0"/>
    <s v=""/>
    <s v="INFRASTRUCTURE"/>
    <s v=""/>
    <s v=""/>
    <s v="Oui"/>
    <s v="Oui"/>
    <s v="Oui"/>
    <s v=""/>
    <s v=""/>
    <s v=""/>
  </r>
  <r>
    <m/>
    <m/>
    <m/>
    <x v="0"/>
    <m/>
    <m/>
    <m/>
    <m/>
    <m/>
    <m/>
    <m/>
    <m/>
    <x v="0"/>
    <m/>
    <m/>
    <n v="0"/>
    <n v="0"/>
    <n v="0"/>
    <n v="0"/>
    <n v="0"/>
    <n v="0"/>
    <n v="0"/>
    <n v="0"/>
    <s v=""/>
    <s v=""/>
    <s v=""/>
    <s v=""/>
    <m/>
    <m/>
    <m/>
    <s v=""/>
    <s v=""/>
    <s v=""/>
  </r>
  <r>
    <s v="A 1011"/>
    <m/>
    <s v="FONDATIONS ET DALLES INFÉRIEURES"/>
    <x v="0"/>
    <m/>
    <m/>
    <m/>
    <m/>
    <m/>
    <m/>
    <m/>
    <m/>
    <x v="0"/>
    <n v="0"/>
    <m/>
    <n v="0"/>
    <n v="0"/>
    <n v="0"/>
    <n v="0"/>
    <n v="0"/>
    <n v="0"/>
    <n v="0"/>
    <n v="0"/>
    <s v=""/>
    <s v="FONDATIONS ET DALLES INFÉRIEURES"/>
    <s v=""/>
    <s v=""/>
    <s v="Oui"/>
    <s v="Oui"/>
    <s v="Oui"/>
    <s v=""/>
    <s v=""/>
    <s v=""/>
  </r>
  <r>
    <m/>
    <m/>
    <s v="FONDATIONS ET DALLES INFÉRIEURES"/>
    <x v="1"/>
    <m/>
    <m/>
    <n v="0"/>
    <s v="s.o."/>
    <m/>
    <m/>
    <m/>
    <n v="0"/>
    <x v="1"/>
    <m/>
    <m/>
    <n v="0"/>
    <n v="0"/>
    <n v="0"/>
    <n v="0"/>
    <n v="0"/>
    <n v="0"/>
    <n v="0"/>
    <n v="0"/>
    <s v=""/>
    <s v="FONDATIONS ET DALLES INFÉRIEURES"/>
    <s v="n/a"/>
    <n v="0"/>
    <s v="Oui"/>
    <s v="Non"/>
    <s v="Non"/>
    <n v="0"/>
    <n v="0"/>
    <n v="0"/>
  </r>
  <r>
    <m/>
    <m/>
    <s v="Murs de fondation et empattement_x000a_"/>
    <x v="1"/>
    <m/>
    <m/>
    <n v="0"/>
    <s v="s.o."/>
    <m/>
    <m/>
    <m/>
    <n v="0"/>
    <x v="1"/>
    <m/>
    <m/>
    <n v="0"/>
    <n v="0"/>
    <n v="0"/>
    <n v="0"/>
    <n v="0"/>
    <n v="0"/>
    <n v="0"/>
    <n v="0"/>
    <s v=""/>
    <s v="Murs de fondation et empattement_x000a_"/>
    <s v="n/a"/>
    <n v="0"/>
    <s v="Oui"/>
    <s v="Non"/>
    <s v="Non"/>
    <n v="0"/>
    <n v="0"/>
    <n v="0"/>
  </r>
  <r>
    <m/>
    <m/>
    <s v="Pilastres aux murs de fondation_x000a_"/>
    <x v="1"/>
    <m/>
    <m/>
    <n v="0"/>
    <s v="s.o."/>
    <m/>
    <m/>
    <m/>
    <n v="0"/>
    <x v="1"/>
    <m/>
    <m/>
    <n v="0"/>
    <n v="0"/>
    <n v="0"/>
    <n v="0"/>
    <n v="0"/>
    <n v="0"/>
    <n v="0"/>
    <n v="0"/>
    <s v=""/>
    <s v="Pilastres aux murs de fondation_x000a_"/>
    <s v="n/a"/>
    <n v="0"/>
    <s v="Oui"/>
    <s v="Non"/>
    <s v="Non"/>
    <n v="0"/>
    <n v="0"/>
    <n v="0"/>
  </r>
  <r>
    <m/>
    <m/>
    <s v="Revêtement et finition extérieurs sur murs de fondations"/>
    <x v="2"/>
    <m/>
    <m/>
    <n v="0"/>
    <s v="s.o."/>
    <m/>
    <m/>
    <m/>
    <n v="0"/>
    <x v="1"/>
    <m/>
    <m/>
    <n v="0"/>
    <n v="0"/>
    <n v="0"/>
    <n v="0"/>
    <n v="0"/>
    <n v="0"/>
    <n v="0"/>
    <n v="0"/>
    <s v=""/>
    <s v="Revêtement et finition extérieurs sur murs de fondations"/>
    <s v="n/a"/>
    <n v="0"/>
    <s v="Oui"/>
    <s v="Non"/>
    <s v="Non"/>
    <n v="0"/>
    <n v="0"/>
    <n v="0"/>
  </r>
  <r>
    <m/>
    <m/>
    <s v="Revêtement et finition extérieurs sur murs de fondations"/>
    <x v="1"/>
    <m/>
    <m/>
    <n v="0"/>
    <s v="s.o."/>
    <m/>
    <m/>
    <m/>
    <n v="0"/>
    <x v="1"/>
    <m/>
    <m/>
    <n v="0"/>
    <n v="0"/>
    <n v="0"/>
    <n v="0"/>
    <n v="0"/>
    <n v="0"/>
    <n v="0"/>
    <n v="0"/>
    <s v=""/>
    <s v="Revêtement et finition extérieurs sur murs de fondations"/>
    <s v="n/a"/>
    <n v="0"/>
    <s v="Oui"/>
    <s v="Non"/>
    <s v="Non"/>
    <n v="0"/>
    <n v="0"/>
    <n v="0"/>
  </r>
  <r>
    <m/>
    <m/>
    <s v="Système de drainage des fondations_x000a_"/>
    <x v="2"/>
    <m/>
    <m/>
    <n v="0"/>
    <s v="s.o."/>
    <m/>
    <m/>
    <m/>
    <n v="0"/>
    <x v="1"/>
    <m/>
    <m/>
    <n v="0"/>
    <n v="0"/>
    <n v="0"/>
    <n v="0"/>
    <n v="0"/>
    <n v="0"/>
    <n v="0"/>
    <n v="0"/>
    <s v=""/>
    <s v="Système de drainage des fondations_x000a_"/>
    <s v="n/a"/>
    <n v="0"/>
    <s v="Oui"/>
    <s v="Non"/>
    <s v="Non"/>
    <n v="0"/>
    <n v="0"/>
    <n v="0"/>
  </r>
  <r>
    <m/>
    <m/>
    <s v="Système de drainage des fondations_x000a_"/>
    <x v="1"/>
    <m/>
    <m/>
    <n v="0"/>
    <s v="s.o."/>
    <m/>
    <m/>
    <m/>
    <n v="0"/>
    <x v="1"/>
    <m/>
    <m/>
    <n v="0"/>
    <n v="0"/>
    <n v="0"/>
    <n v="0"/>
    <n v="0"/>
    <n v="0"/>
    <n v="0"/>
    <n v="0"/>
    <s v=""/>
    <s v="Système de drainage des fondations_x000a_"/>
    <s v="n/a"/>
    <n v="0"/>
    <s v="Oui"/>
    <s v="Non"/>
    <s v="Non"/>
    <n v="0"/>
    <n v="0"/>
    <n v="0"/>
  </r>
  <r>
    <m/>
    <m/>
    <s v="Pieux, micropieux, radiers_x000a_"/>
    <x v="1"/>
    <m/>
    <m/>
    <n v="0"/>
    <s v="s.o."/>
    <m/>
    <m/>
    <m/>
    <n v="0"/>
    <x v="1"/>
    <m/>
    <m/>
    <n v="0"/>
    <n v="0"/>
    <n v="0"/>
    <n v="0"/>
    <n v="0"/>
    <n v="0"/>
    <n v="0"/>
    <n v="0"/>
    <s v=""/>
    <s v="Pieux, micropieux, radiers_x000a_"/>
    <s v="n/a"/>
    <n v="0"/>
    <s v="Oui"/>
    <s v="Non"/>
    <s v="Non"/>
    <n v="0"/>
    <n v="0"/>
    <n v="0"/>
  </r>
  <r>
    <m/>
    <m/>
    <s v="Dalles sur sol_x000a_"/>
    <x v="1"/>
    <m/>
    <m/>
    <n v="0"/>
    <s v="s.o."/>
    <m/>
    <m/>
    <m/>
    <n v="0"/>
    <x v="1"/>
    <m/>
    <m/>
    <n v="0"/>
    <n v="0"/>
    <n v="0"/>
    <n v="0"/>
    <n v="0"/>
    <n v="0"/>
    <n v="0"/>
    <n v="0"/>
    <s v=""/>
    <s v="Dalles sur sol_x000a_"/>
    <s v="n/a"/>
    <n v="0"/>
    <s v="Oui"/>
    <s v="Non"/>
    <s v="Non"/>
    <n v="0"/>
    <n v="0"/>
    <n v="0"/>
  </r>
  <r>
    <m/>
    <m/>
    <s v="Fosses d'ascenseurs_x000a_"/>
    <x v="1"/>
    <m/>
    <m/>
    <n v="0"/>
    <s v="s.o."/>
    <m/>
    <m/>
    <m/>
    <n v="0"/>
    <x v="1"/>
    <m/>
    <m/>
    <n v="0"/>
    <n v="0"/>
    <n v="0"/>
    <n v="0"/>
    <n v="0"/>
    <n v="0"/>
    <n v="0"/>
    <n v="0"/>
    <s v=""/>
    <s v="Fosses d'ascenseurs_x000a_"/>
    <s v="n/a"/>
    <n v="0"/>
    <s v="Oui"/>
    <s v="Non"/>
    <s v="Non"/>
    <n v="0"/>
    <n v="0"/>
    <n v="0"/>
  </r>
  <r>
    <m/>
    <m/>
    <m/>
    <x v="0"/>
    <m/>
    <m/>
    <m/>
    <m/>
    <m/>
    <m/>
    <m/>
    <m/>
    <x v="0"/>
    <m/>
    <m/>
    <n v="0"/>
    <n v="0"/>
    <n v="0"/>
    <n v="0"/>
    <n v="0"/>
    <n v="0"/>
    <n v="0"/>
    <n v="0"/>
    <s v=""/>
    <s v=""/>
    <s v=""/>
    <s v=""/>
    <m/>
    <m/>
    <m/>
    <s v=""/>
    <s v=""/>
    <s v=""/>
  </r>
  <r>
    <m/>
    <m/>
    <m/>
    <x v="0"/>
    <m/>
    <m/>
    <m/>
    <m/>
    <m/>
    <m/>
    <m/>
    <m/>
    <x v="0"/>
    <m/>
    <m/>
    <n v="0"/>
    <n v="0"/>
    <n v="0"/>
    <n v="0"/>
    <n v="0"/>
    <n v="0"/>
    <n v="0"/>
    <n v="0"/>
    <s v=""/>
    <s v=""/>
    <s v=""/>
    <s v=""/>
    <m/>
    <m/>
    <m/>
    <s v=""/>
    <s v=""/>
    <s v=""/>
  </r>
  <r>
    <m/>
    <m/>
    <m/>
    <x v="0"/>
    <m/>
    <m/>
    <m/>
    <m/>
    <m/>
    <m/>
    <m/>
    <m/>
    <x v="0"/>
    <m/>
    <m/>
    <n v="0"/>
    <n v="0"/>
    <n v="0"/>
    <n v="0"/>
    <n v="0"/>
    <n v="0"/>
    <n v="0"/>
    <n v="0"/>
    <s v=""/>
    <s v=""/>
    <s v=""/>
    <s v=""/>
    <m/>
    <m/>
    <m/>
    <s v=""/>
    <s v=""/>
    <s v=""/>
  </r>
  <r>
    <m/>
    <m/>
    <m/>
    <x v="0"/>
    <m/>
    <m/>
    <m/>
    <m/>
    <m/>
    <m/>
    <m/>
    <m/>
    <x v="0"/>
    <m/>
    <m/>
    <n v="0"/>
    <n v="0"/>
    <n v="0"/>
    <n v="0"/>
    <n v="0"/>
    <n v="0"/>
    <n v="0"/>
    <n v="0"/>
    <s v=""/>
    <s v=""/>
    <s v=""/>
    <s v=""/>
    <m/>
    <m/>
    <m/>
    <s v=""/>
    <s v=""/>
    <s v=""/>
  </r>
  <r>
    <s v="A 1021"/>
    <m/>
    <s v="Toit_x000a_"/>
    <x v="0"/>
    <m/>
    <m/>
    <m/>
    <m/>
    <m/>
    <m/>
    <m/>
    <m/>
    <x v="0"/>
    <n v="0"/>
    <m/>
    <n v="0"/>
    <n v="0"/>
    <n v="0"/>
    <n v="0"/>
    <n v="0"/>
    <n v="0"/>
    <n v="0"/>
    <n v="0"/>
    <s v=""/>
    <s v="Toit_x000a_"/>
    <s v=""/>
    <s v=""/>
    <s v="Oui"/>
    <s v="Oui"/>
    <s v="Oui"/>
    <s v=""/>
    <s v=""/>
    <s v=""/>
  </r>
  <r>
    <m/>
    <m/>
    <s v="Structure de toit"/>
    <x v="1"/>
    <m/>
    <m/>
    <n v="0"/>
    <s v="s.o."/>
    <m/>
    <m/>
    <m/>
    <n v="0"/>
    <x v="1"/>
    <m/>
    <m/>
    <n v="0"/>
    <n v="0"/>
    <n v="0"/>
    <n v="0"/>
    <n v="0"/>
    <n v="0"/>
    <n v="0"/>
    <n v="0"/>
    <s v=""/>
    <s v="Structure de toit"/>
    <s v="n/a"/>
    <n v="0"/>
    <m/>
    <m/>
    <m/>
    <n v="0"/>
    <n v="0"/>
    <n v="0"/>
  </r>
  <r>
    <m/>
    <m/>
    <m/>
    <x v="0"/>
    <m/>
    <m/>
    <m/>
    <m/>
    <m/>
    <m/>
    <m/>
    <m/>
    <x v="0"/>
    <m/>
    <m/>
    <n v="0"/>
    <n v="0"/>
    <n v="0"/>
    <n v="0"/>
    <n v="0"/>
    <n v="0"/>
    <n v="0"/>
    <n v="0"/>
    <s v=""/>
    <s v=""/>
    <s v=""/>
    <s v=""/>
    <m/>
    <m/>
    <m/>
    <s v=""/>
    <s v=""/>
    <s v=""/>
  </r>
  <r>
    <m/>
    <m/>
    <m/>
    <x v="0"/>
    <m/>
    <m/>
    <m/>
    <m/>
    <m/>
    <m/>
    <m/>
    <m/>
    <x v="0"/>
    <m/>
    <m/>
    <n v="0"/>
    <n v="0"/>
    <n v="0"/>
    <n v="0"/>
    <n v="0"/>
    <n v="0"/>
    <n v="0"/>
    <n v="0"/>
    <s v=""/>
    <s v=""/>
    <s v=""/>
    <s v=""/>
    <m/>
    <m/>
    <m/>
    <s v=""/>
    <s v=""/>
    <s v=""/>
  </r>
  <r>
    <s v="A 2021"/>
    <m/>
    <s v="CONSTRUCTION EN SOUS-SOL (vide sanitaire)"/>
    <x v="0"/>
    <m/>
    <m/>
    <m/>
    <m/>
    <m/>
    <m/>
    <m/>
    <m/>
    <x v="0"/>
    <n v="0"/>
    <m/>
    <n v="0"/>
    <n v="0"/>
    <n v="0"/>
    <n v="0"/>
    <n v="0"/>
    <n v="0"/>
    <n v="0"/>
    <n v="0"/>
    <s v=""/>
    <s v="CONSTRUCTION EN SOUS-SOL (vide sanitaire)"/>
    <s v=""/>
    <s v=""/>
    <s v="Oui"/>
    <s v="Oui"/>
    <s v="Oui"/>
    <s v=""/>
    <s v=""/>
    <s v=""/>
  </r>
  <r>
    <m/>
    <m/>
    <s v="CONSTRUCTION EN SOUS-SOL (vide sanitaire)"/>
    <x v="1"/>
    <m/>
    <m/>
    <n v="0"/>
    <s v="s.o."/>
    <m/>
    <m/>
    <m/>
    <n v="0"/>
    <x v="1"/>
    <m/>
    <m/>
    <n v="0"/>
    <n v="0"/>
    <n v="0"/>
    <n v="0"/>
    <n v="0"/>
    <n v="0"/>
    <n v="0"/>
    <n v="0"/>
    <s v=""/>
    <s v="CONSTRUCTION EN SOUS-SOL (vide sanitaire)"/>
    <s v="n/a"/>
    <n v="0"/>
    <s v="Oui"/>
    <s v="Non"/>
    <s v="Non"/>
    <n v="0"/>
    <n v="0"/>
    <n v="0"/>
  </r>
  <r>
    <m/>
    <m/>
    <s v="Plancher de vide sanitaire_x000a_"/>
    <x v="2"/>
    <m/>
    <m/>
    <n v="0"/>
    <s v="s.o."/>
    <m/>
    <m/>
    <m/>
    <n v="0"/>
    <x v="1"/>
    <m/>
    <m/>
    <n v="0"/>
    <n v="0"/>
    <n v="0"/>
    <n v="0"/>
    <n v="0"/>
    <n v="0"/>
    <n v="0"/>
    <n v="0"/>
    <s v=""/>
    <s v="Plancher de vide sanitaire_x000a_"/>
    <s v="n/a"/>
    <n v="0"/>
    <s v="Oui"/>
    <s v="Non"/>
    <s v="Non"/>
    <n v="0"/>
    <n v="0"/>
    <n v="0"/>
  </r>
  <r>
    <m/>
    <m/>
    <s v="Plafond de vide sanitaire_x000a_"/>
    <x v="2"/>
    <m/>
    <m/>
    <n v="0"/>
    <s v="s.o."/>
    <m/>
    <m/>
    <m/>
    <n v="0"/>
    <x v="1"/>
    <m/>
    <m/>
    <n v="0"/>
    <n v="0"/>
    <n v="0"/>
    <n v="0"/>
    <n v="0"/>
    <n v="0"/>
    <n v="0"/>
    <n v="0"/>
    <s v=""/>
    <s v="Plafond de vide sanitaire_x000a_"/>
    <s v="n/a"/>
    <n v="0"/>
    <s v="Oui"/>
    <s v="Non"/>
    <s v="Non"/>
    <n v="0"/>
    <n v="0"/>
    <n v="0"/>
  </r>
  <r>
    <m/>
    <m/>
    <s v="Coupe-feu de vide sanitaire_x000a_"/>
    <x v="2"/>
    <m/>
    <m/>
    <n v="0"/>
    <s v="s.o."/>
    <m/>
    <m/>
    <m/>
    <n v="0"/>
    <x v="1"/>
    <m/>
    <m/>
    <n v="0"/>
    <n v="0"/>
    <n v="0"/>
    <n v="0"/>
    <n v="0"/>
    <n v="0"/>
    <n v="0"/>
    <n v="0"/>
    <s v=""/>
    <s v="Coupe-feu de vide sanitaire_x000a_"/>
    <s v="n/a"/>
    <n v="0"/>
    <s v="Oui"/>
    <s v="Non"/>
    <s v="Non"/>
    <n v="0"/>
    <n v="0"/>
    <n v="0"/>
  </r>
  <r>
    <m/>
    <m/>
    <s v="Coupe-feu de vide sanitaire_x000a_"/>
    <x v="2"/>
    <m/>
    <m/>
    <n v="0"/>
    <s v="s.o."/>
    <m/>
    <m/>
    <m/>
    <n v="0"/>
    <x v="1"/>
    <m/>
    <m/>
    <n v="0"/>
    <n v="0"/>
    <n v="0"/>
    <n v="0"/>
    <n v="0"/>
    <n v="0"/>
    <n v="0"/>
    <n v="0"/>
    <s v=""/>
    <s v="Coupe-feu de vide sanitaire_x000a_"/>
    <s v="n/a"/>
    <n v="0"/>
    <s v="Oui"/>
    <s v="Non"/>
    <s v="Non"/>
    <n v="0"/>
    <n v="0"/>
    <n v="0"/>
  </r>
  <r>
    <m/>
    <m/>
    <s v="Protection contre l'humidité de sous-sol et de vide sanitaire_x000a_"/>
    <x v="2"/>
    <m/>
    <m/>
    <n v="0"/>
    <s v="s.o."/>
    <m/>
    <m/>
    <m/>
    <n v="0"/>
    <x v="1"/>
    <m/>
    <m/>
    <n v="0"/>
    <n v="0"/>
    <n v="0"/>
    <n v="0"/>
    <n v="0"/>
    <n v="0"/>
    <n v="0"/>
    <n v="0"/>
    <s v=""/>
    <s v="Protection contre l'humidité de sous-sol et de vide sanitaire_x000a_"/>
    <s v="n/a"/>
    <n v="0"/>
    <s v="Oui"/>
    <s v="Non"/>
    <s v="Non"/>
    <n v="0"/>
    <n v="0"/>
    <n v="0"/>
  </r>
  <r>
    <m/>
    <m/>
    <s v="Isolation de murs de sous-sol et de vide sanitaire_x000a_"/>
    <x v="2"/>
    <m/>
    <m/>
    <n v="0"/>
    <s v="s.o."/>
    <m/>
    <m/>
    <m/>
    <n v="0"/>
    <x v="1"/>
    <m/>
    <m/>
    <n v="0"/>
    <n v="0"/>
    <n v="0"/>
    <n v="0"/>
    <n v="0"/>
    <n v="0"/>
    <n v="0"/>
    <n v="0"/>
    <s v=""/>
    <s v="Isolation de murs de sous-sol et de vide sanitaire_x000a_"/>
    <s v="n/a"/>
    <n v="0"/>
    <s v="Oui"/>
    <s v="Non"/>
    <s v="Non"/>
    <n v="0"/>
    <n v="0"/>
    <n v="0"/>
  </r>
  <r>
    <m/>
    <m/>
    <s v="Trappe d'accès de vide sanitaire_x000a_"/>
    <x v="2"/>
    <m/>
    <m/>
    <n v="0"/>
    <s v="s.o."/>
    <m/>
    <m/>
    <m/>
    <n v="0"/>
    <x v="1"/>
    <m/>
    <m/>
    <n v="0"/>
    <n v="0"/>
    <n v="0"/>
    <n v="0"/>
    <n v="0"/>
    <n v="0"/>
    <n v="0"/>
    <n v="0"/>
    <s v=""/>
    <s v="Trappe d'accès de vide sanitaire_x000a_"/>
    <s v="n/a"/>
    <n v="0"/>
    <s v="Oui"/>
    <s v="Non"/>
    <s v="Non"/>
    <n v="0"/>
    <n v="0"/>
    <n v="0"/>
  </r>
  <r>
    <m/>
    <m/>
    <s v="Grille de ventilation de vide sanitaire"/>
    <x v="3"/>
    <m/>
    <m/>
    <n v="0"/>
    <s v="s.o."/>
    <m/>
    <m/>
    <m/>
    <n v="0"/>
    <x v="1"/>
    <m/>
    <m/>
    <n v="0"/>
    <n v="0"/>
    <n v="0"/>
    <n v="0"/>
    <n v="0"/>
    <n v="0"/>
    <n v="0"/>
    <n v="0"/>
    <s v=""/>
    <s v="Grille de ventilation de vide sanitaire"/>
    <s v="n/a"/>
    <n v="0"/>
    <s v="Oui"/>
    <s v="Non"/>
    <s v="Non"/>
    <n v="0"/>
    <n v="0"/>
    <n v="0"/>
  </r>
  <r>
    <m/>
    <m/>
    <m/>
    <x v="0"/>
    <m/>
    <m/>
    <m/>
    <m/>
    <m/>
    <m/>
    <m/>
    <m/>
    <x v="0"/>
    <m/>
    <m/>
    <n v="0"/>
    <n v="0"/>
    <n v="0"/>
    <n v="0"/>
    <n v="0"/>
    <n v="0"/>
    <n v="0"/>
    <n v="0"/>
    <s v=""/>
    <s v=""/>
    <s v=""/>
    <s v=""/>
    <s v="Oui"/>
    <s v="Non"/>
    <s v="Non"/>
    <s v=""/>
    <s v=""/>
    <s v=""/>
  </r>
  <r>
    <s v="B"/>
    <m/>
    <s v="SUPERSTRUCTURE ET ENVELOPPE"/>
    <x v="0"/>
    <m/>
    <m/>
    <m/>
    <m/>
    <m/>
    <m/>
    <m/>
    <m/>
    <x v="0"/>
    <m/>
    <m/>
    <n v="0"/>
    <n v="0"/>
    <n v="0"/>
    <n v="0"/>
    <n v="0"/>
    <n v="0"/>
    <n v="0"/>
    <n v="0"/>
    <s v=""/>
    <s v="SUPERSTRUCTURE ET ENVELOPPE"/>
    <s v=""/>
    <s v=""/>
    <s v="Oui"/>
    <s v="Oui"/>
    <s v="Oui"/>
    <s v=""/>
    <s v=""/>
    <s v=""/>
  </r>
  <r>
    <m/>
    <m/>
    <m/>
    <x v="0"/>
    <m/>
    <m/>
    <m/>
    <m/>
    <m/>
    <m/>
    <m/>
    <m/>
    <x v="0"/>
    <m/>
    <m/>
    <n v="0"/>
    <n v="0"/>
    <n v="0"/>
    <n v="0"/>
    <n v="0"/>
    <n v="0"/>
    <n v="0"/>
    <n v="0"/>
    <s v=""/>
    <s v=""/>
    <s v=""/>
    <s v=""/>
    <m/>
    <m/>
    <m/>
    <s v=""/>
    <s v=""/>
    <s v=""/>
  </r>
  <r>
    <s v="B 1011"/>
    <m/>
    <s v="PLANCHERS ET MURS STRUCTURAUX"/>
    <x v="0"/>
    <m/>
    <m/>
    <m/>
    <m/>
    <m/>
    <m/>
    <m/>
    <m/>
    <x v="0"/>
    <n v="0"/>
    <m/>
    <n v="0"/>
    <n v="0"/>
    <n v="0"/>
    <n v="0"/>
    <n v="0"/>
    <n v="0"/>
    <n v="0"/>
    <n v="0"/>
    <s v=""/>
    <s v="PLANCHERS ET MURS STRUCTURAUX"/>
    <s v=""/>
    <s v=""/>
    <s v="Oui"/>
    <s v="Oui"/>
    <s v="Oui"/>
    <s v=""/>
    <s v=""/>
    <s v=""/>
  </r>
  <r>
    <m/>
    <m/>
    <s v="PLANCHERS ET MURS STRUCTURAUX"/>
    <x v="1"/>
    <m/>
    <m/>
    <n v="0"/>
    <s v="s.o."/>
    <m/>
    <m/>
    <m/>
    <n v="0"/>
    <x v="1"/>
    <m/>
    <m/>
    <n v="0"/>
    <n v="0"/>
    <n v="0"/>
    <n v="0"/>
    <n v="0"/>
    <n v="0"/>
    <n v="0"/>
    <n v="0"/>
    <s v=""/>
    <s v="PLANCHERS ET MURS STRUCTURAUX"/>
    <s v="n/a"/>
    <n v="0"/>
    <s v="Oui"/>
    <s v="Non"/>
    <s v="Non"/>
    <n v="0"/>
    <n v="0"/>
    <n v="0"/>
  </r>
  <r>
    <m/>
    <m/>
    <s v="Planchers des bâtiments"/>
    <x v="1"/>
    <m/>
    <m/>
    <n v="0"/>
    <s v="s.o."/>
    <m/>
    <m/>
    <m/>
    <n v="0"/>
    <x v="1"/>
    <m/>
    <m/>
    <n v="0"/>
    <n v="0"/>
    <n v="0"/>
    <n v="0"/>
    <n v="0"/>
    <n v="0"/>
    <n v="0"/>
    <n v="0"/>
    <s v=""/>
    <s v="Planchers des bâtiments"/>
    <s v="n/a"/>
    <n v="0"/>
    <s v="Oui"/>
    <s v="Non"/>
    <s v="Non"/>
    <n v="0"/>
    <n v="0"/>
    <n v="0"/>
  </r>
  <r>
    <m/>
    <m/>
    <s v="Faux-planchers au sous-sol et au rez-de-chaussée"/>
    <x v="2"/>
    <m/>
    <m/>
    <n v="0"/>
    <s v="s.o."/>
    <m/>
    <m/>
    <m/>
    <n v="0"/>
    <x v="1"/>
    <m/>
    <m/>
    <n v="0"/>
    <n v="0"/>
    <n v="0"/>
    <n v="0"/>
    <n v="0"/>
    <n v="0"/>
    <n v="0"/>
    <n v="0"/>
    <s v=""/>
    <s v="Faux-planchers au sous-sol et au rez-de-chaussée"/>
    <s v="n/a"/>
    <n v="0"/>
    <s v="Oui"/>
    <s v="Non"/>
    <s v="Non"/>
    <n v="0"/>
    <n v="0"/>
    <n v="0"/>
  </r>
  <r>
    <m/>
    <m/>
    <s v="Murs mitoyens"/>
    <x v="1"/>
    <m/>
    <m/>
    <n v="0"/>
    <s v="s.o."/>
    <m/>
    <m/>
    <m/>
    <n v="0"/>
    <x v="1"/>
    <m/>
    <m/>
    <n v="0"/>
    <n v="0"/>
    <n v="0"/>
    <n v="0"/>
    <n v="0"/>
    <n v="0"/>
    <n v="0"/>
    <n v="0"/>
    <s v=""/>
    <s v="Murs mitoyens"/>
    <s v="n/a"/>
    <n v="0"/>
    <s v="Oui"/>
    <s v="Non"/>
    <s v="Non"/>
    <n v="0"/>
    <n v="0"/>
    <n v="0"/>
  </r>
  <r>
    <m/>
    <m/>
    <s v="Murs mitoyens"/>
    <x v="2"/>
    <m/>
    <m/>
    <n v="0"/>
    <s v="s.o."/>
    <m/>
    <m/>
    <m/>
    <n v="0"/>
    <x v="1"/>
    <m/>
    <m/>
    <n v="0"/>
    <n v="0"/>
    <n v="0"/>
    <n v="0"/>
    <n v="0"/>
    <n v="0"/>
    <n v="0"/>
    <n v="0"/>
    <s v=""/>
    <s v="Murs mitoyens"/>
    <s v="n/a"/>
    <n v="0"/>
    <s v="Oui"/>
    <s v="Non"/>
    <s v="Non"/>
    <n v="0"/>
    <n v="0"/>
    <n v="0"/>
  </r>
  <r>
    <m/>
    <m/>
    <s v="Murs porteurs intérieurs et extérieurs, poutres et colonnes"/>
    <x v="1"/>
    <m/>
    <m/>
    <n v="0"/>
    <s v="s.o."/>
    <m/>
    <m/>
    <m/>
    <n v="0"/>
    <x v="1"/>
    <m/>
    <m/>
    <n v="0"/>
    <n v="0"/>
    <n v="0"/>
    <n v="0"/>
    <n v="0"/>
    <n v="0"/>
    <n v="0"/>
    <n v="0"/>
    <s v=""/>
    <s v="Murs porteurs intérieurs et extérieurs, poutres et colonnes"/>
    <s v="n/a"/>
    <n v="0"/>
    <s v="Oui"/>
    <s v="Non"/>
    <s v="Non"/>
    <n v="0"/>
    <n v="0"/>
    <n v="0"/>
  </r>
  <r>
    <m/>
    <m/>
    <m/>
    <x v="0"/>
    <m/>
    <m/>
    <m/>
    <m/>
    <m/>
    <m/>
    <m/>
    <m/>
    <x v="0"/>
    <m/>
    <m/>
    <n v="0"/>
    <n v="0"/>
    <n v="0"/>
    <n v="0"/>
    <n v="0"/>
    <n v="0"/>
    <n v="0"/>
    <n v="0"/>
    <s v=""/>
    <s v=""/>
    <s v=""/>
    <s v=""/>
    <m/>
    <m/>
    <m/>
    <s v=""/>
    <s v=""/>
    <s v=""/>
  </r>
  <r>
    <s v="B 1012"/>
    <m/>
    <s v="BALCONS, PALIERS, ESCALIERS, RAMPES ET ÉCHELLES EXTÉRIEURES"/>
    <x v="0"/>
    <m/>
    <m/>
    <m/>
    <m/>
    <m/>
    <m/>
    <m/>
    <m/>
    <x v="0"/>
    <n v="0"/>
    <m/>
    <n v="0"/>
    <n v="0"/>
    <n v="0"/>
    <n v="0"/>
    <n v="0"/>
    <n v="0"/>
    <n v="0"/>
    <n v="0"/>
    <s v=""/>
    <s v="BALCONS, PALIERS, ESCALIERS, RAMPES ET ÉCHELLES EXTÉRIEURES"/>
    <s v=""/>
    <s v=""/>
    <s v="Oui"/>
    <s v="Oui"/>
    <s v="Oui"/>
    <s v=""/>
    <s v=""/>
    <s v=""/>
  </r>
  <r>
    <m/>
    <m/>
    <m/>
    <x v="0"/>
    <m/>
    <m/>
    <m/>
    <m/>
    <m/>
    <m/>
    <m/>
    <m/>
    <x v="0"/>
    <m/>
    <m/>
    <n v="0"/>
    <n v="0"/>
    <n v="0"/>
    <n v="0"/>
    <n v="0"/>
    <n v="0"/>
    <n v="0"/>
    <n v="0"/>
    <s v=""/>
    <s v=""/>
    <s v=""/>
    <s v=""/>
    <s v="Oui"/>
    <s v="Non"/>
    <s v="Non"/>
    <s v=""/>
    <s v=""/>
    <s v=""/>
  </r>
  <r>
    <m/>
    <m/>
    <s v="BALCONS, PALIERS, ESCALIERS, RAMPES ET ÉCHELLES EXTÉRIEURES"/>
    <x v="2"/>
    <m/>
    <m/>
    <n v="0"/>
    <s v="s.o."/>
    <m/>
    <m/>
    <m/>
    <n v="0"/>
    <x v="1"/>
    <m/>
    <m/>
    <n v="0"/>
    <n v="0"/>
    <n v="0"/>
    <n v="0"/>
    <n v="0"/>
    <n v="0"/>
    <n v="0"/>
    <n v="0"/>
    <s v=""/>
    <s v="BALCONS, PALIERS, ESCALIERS, RAMPES ET ÉCHELLES EXTÉRIEURES"/>
    <s v="n/a"/>
    <n v="0"/>
    <s v="Oui"/>
    <s v="Non"/>
    <s v="Non"/>
    <n v="0"/>
    <n v="0"/>
    <n v="0"/>
  </r>
  <r>
    <m/>
    <m/>
    <s v="Structure des balcons, paliers et escaliers extérieurs"/>
    <x v="1"/>
    <m/>
    <m/>
    <n v="0"/>
    <s v="s.o."/>
    <m/>
    <m/>
    <m/>
    <n v="0"/>
    <x v="1"/>
    <m/>
    <m/>
    <n v="0"/>
    <n v="0"/>
    <n v="0"/>
    <n v="0"/>
    <n v="0"/>
    <n v="0"/>
    <n v="0"/>
    <n v="0"/>
    <s v=""/>
    <s v="Structure des balcons, paliers et escaliers extérieurs"/>
    <s v="n/a"/>
    <n v="0"/>
    <s v="Oui"/>
    <s v="Non"/>
    <s v="Non"/>
    <n v="0"/>
    <n v="0"/>
    <n v="0"/>
  </r>
  <r>
    <m/>
    <m/>
    <s v="Planchers des balcons, rampes et marches d'escaliers"/>
    <x v="2"/>
    <m/>
    <m/>
    <n v="0"/>
    <s v="s.o."/>
    <m/>
    <m/>
    <m/>
    <n v="0"/>
    <x v="1"/>
    <m/>
    <m/>
    <n v="0"/>
    <n v="0"/>
    <n v="0"/>
    <n v="0"/>
    <n v="0"/>
    <n v="0"/>
    <n v="0"/>
    <n v="0"/>
    <s v=""/>
    <s v="Planchers des balcons, rampes et marches d'escaliers"/>
    <s v="n/a"/>
    <n v="0"/>
    <s v="Oui"/>
    <s v="Non"/>
    <s v="Non"/>
    <n v="0"/>
    <n v="0"/>
    <n v="0"/>
  </r>
  <r>
    <m/>
    <m/>
    <s v="Balustrades et mains courantes extérieures"/>
    <x v="1"/>
    <m/>
    <m/>
    <n v="0"/>
    <s v="s.o."/>
    <m/>
    <m/>
    <m/>
    <n v="0"/>
    <x v="1"/>
    <m/>
    <m/>
    <n v="0"/>
    <n v="0"/>
    <n v="0"/>
    <n v="0"/>
    <n v="0"/>
    <n v="0"/>
    <n v="0"/>
    <n v="0"/>
    <s v=""/>
    <s v="Balustrades et mains courantes extérieures"/>
    <s v="n/a"/>
    <n v="0"/>
    <s v="Oui"/>
    <s v="Non"/>
    <s v="Non"/>
    <n v="0"/>
    <n v="0"/>
    <n v="0"/>
  </r>
  <r>
    <m/>
    <m/>
    <s v="Peinture des balcons, paliers et escaliers extérieurs"/>
    <x v="2"/>
    <m/>
    <m/>
    <n v="0"/>
    <s v="s.o."/>
    <m/>
    <m/>
    <m/>
    <n v="0"/>
    <x v="1"/>
    <m/>
    <m/>
    <n v="0"/>
    <n v="0"/>
    <n v="0"/>
    <n v="0"/>
    <n v="0"/>
    <n v="0"/>
    <n v="0"/>
    <n v="0"/>
    <s v=""/>
    <s v="Peinture des balcons, paliers et escaliers extérieurs"/>
    <s v="n/a"/>
    <n v="0"/>
    <s v="Oui"/>
    <s v="Non"/>
    <s v="Non"/>
    <n v="0"/>
    <n v="0"/>
    <n v="0"/>
  </r>
  <r>
    <m/>
    <m/>
    <s v="Échelles d'issues intégrées"/>
    <x v="1"/>
    <m/>
    <m/>
    <n v="0"/>
    <s v="s.o."/>
    <m/>
    <m/>
    <m/>
    <n v="0"/>
    <x v="1"/>
    <m/>
    <m/>
    <n v="0"/>
    <n v="0"/>
    <n v="0"/>
    <n v="0"/>
    <n v="0"/>
    <n v="0"/>
    <n v="0"/>
    <n v="0"/>
    <s v=""/>
    <s v="Échelles d'issues intégrées"/>
    <s v="n/a"/>
    <n v="0"/>
    <s v="Oui"/>
    <s v="Non"/>
    <s v="Non"/>
    <n v="0"/>
    <n v="0"/>
    <n v="0"/>
  </r>
  <r>
    <m/>
    <m/>
    <s v="Paliers de services intégrés {eau, combustible, etc.}"/>
    <x v="3"/>
    <m/>
    <m/>
    <n v="0"/>
    <s v="s.o."/>
    <m/>
    <m/>
    <m/>
    <n v="0"/>
    <x v="1"/>
    <m/>
    <m/>
    <n v="0"/>
    <n v="0"/>
    <n v="0"/>
    <n v="0"/>
    <n v="0"/>
    <n v="0"/>
    <n v="0"/>
    <n v="0"/>
    <s v=""/>
    <s v="Paliers de services intégrés {eau, combustible, etc.}"/>
    <s v="n/a"/>
    <n v="0"/>
    <s v="Oui"/>
    <s v="Non"/>
    <s v="Non"/>
    <n v="0"/>
    <n v="0"/>
    <n v="0"/>
  </r>
  <r>
    <m/>
    <m/>
    <m/>
    <x v="0"/>
    <m/>
    <m/>
    <n v="0"/>
    <s v="s.o."/>
    <m/>
    <m/>
    <m/>
    <n v="0"/>
    <x v="1"/>
    <m/>
    <m/>
    <n v="0"/>
    <n v="0"/>
    <n v="0"/>
    <n v="0"/>
    <n v="0"/>
    <n v="0"/>
    <n v="0"/>
    <n v="0"/>
    <s v=""/>
    <s v=""/>
    <s v="n/a"/>
    <n v="0"/>
    <s v="Oui"/>
    <s v="Non"/>
    <s v="Non"/>
    <n v="0"/>
    <n v="0"/>
    <n v="0"/>
  </r>
  <r>
    <m/>
    <m/>
    <s v="Auvents, toiles tendu,  domes et coupoles"/>
    <x v="1"/>
    <m/>
    <m/>
    <n v="0"/>
    <s v="s.o."/>
    <m/>
    <m/>
    <m/>
    <n v="0"/>
    <x v="1"/>
    <m/>
    <m/>
    <n v="0"/>
    <n v="0"/>
    <n v="0"/>
    <n v="0"/>
    <n v="0"/>
    <n v="0"/>
    <n v="0"/>
    <n v="0"/>
    <s v=""/>
    <s v="Auvents, toiles tendu,  domes et coupoles"/>
    <s v="n/a"/>
    <n v="0"/>
    <s v="Oui"/>
    <s v="Non"/>
    <s v="Non"/>
    <n v="0"/>
    <n v="0"/>
    <n v="0"/>
  </r>
  <r>
    <m/>
    <m/>
    <m/>
    <x v="0"/>
    <m/>
    <m/>
    <m/>
    <m/>
    <m/>
    <m/>
    <m/>
    <m/>
    <x v="0"/>
    <m/>
    <m/>
    <n v="0"/>
    <n v="0"/>
    <n v="0"/>
    <n v="0"/>
    <n v="0"/>
    <n v="0"/>
    <n v="0"/>
    <n v="0"/>
    <s v=""/>
    <s v=""/>
    <s v=""/>
    <s v=""/>
    <s v="Oui"/>
    <s v="Non"/>
    <s v="Non"/>
    <s v=""/>
    <s v=""/>
    <s v=""/>
  </r>
  <r>
    <s v="B 2011"/>
    <m/>
    <s v="ENVELOPPE EXTÉRIEURE"/>
    <x v="0"/>
    <m/>
    <m/>
    <m/>
    <m/>
    <m/>
    <m/>
    <m/>
    <m/>
    <x v="0"/>
    <n v="0"/>
    <m/>
    <n v="0"/>
    <n v="0"/>
    <n v="0"/>
    <n v="0"/>
    <n v="0"/>
    <n v="0"/>
    <n v="0"/>
    <n v="0"/>
    <s v=""/>
    <s v="ENVELOPPE EXTÉRIEURE"/>
    <s v=""/>
    <s v=""/>
    <s v="Oui"/>
    <s v="Oui"/>
    <s v="Oui"/>
    <s v=""/>
    <s v=""/>
    <s v=""/>
  </r>
  <r>
    <m/>
    <m/>
    <s v="Parement (moulures et solins inclus)"/>
    <x v="2"/>
    <m/>
    <m/>
    <n v="0"/>
    <s v="s.o."/>
    <m/>
    <m/>
    <m/>
    <n v="0"/>
    <x v="1"/>
    <m/>
    <m/>
    <n v="0"/>
    <n v="0"/>
    <n v="0"/>
    <n v="0"/>
    <n v="0"/>
    <n v="0"/>
    <n v="0"/>
    <n v="0"/>
    <s v=""/>
    <s v="Parement (moulures et solins inclus)"/>
    <s v="n/a"/>
    <n v="0"/>
    <s v="Oui"/>
    <s v="Non"/>
    <s v="Non"/>
    <n v="0"/>
    <n v="0"/>
    <n v="0"/>
  </r>
  <r>
    <m/>
    <m/>
    <s v="Linteaux libres des ouvertures extérieures"/>
    <x v="1"/>
    <m/>
    <m/>
    <n v="0"/>
    <s v="s.o."/>
    <m/>
    <m/>
    <m/>
    <n v="0"/>
    <x v="1"/>
    <m/>
    <m/>
    <n v="0"/>
    <n v="0"/>
    <n v="0"/>
    <n v="0"/>
    <n v="0"/>
    <n v="0"/>
    <n v="0"/>
    <n v="0"/>
    <s v=""/>
    <s v="Linteaux libres des ouvertures extérieures"/>
    <s v="n/a"/>
    <n v="0"/>
    <s v="Oui"/>
    <s v="Non"/>
    <s v="Non"/>
    <n v="0"/>
    <n v="0"/>
    <n v="0"/>
  </r>
  <r>
    <m/>
    <m/>
    <s v="Allèges non intégrées aux ouvertures extérieures_x000a_"/>
    <x v="2"/>
    <m/>
    <m/>
    <n v="0"/>
    <s v="s.o."/>
    <m/>
    <m/>
    <m/>
    <n v="0"/>
    <x v="1"/>
    <m/>
    <m/>
    <n v="0"/>
    <n v="0"/>
    <n v="0"/>
    <n v="0"/>
    <n v="0"/>
    <n v="0"/>
    <n v="0"/>
    <n v="0"/>
    <s v=""/>
    <s v="Allèges non intégrées aux ouvertures extérieures_x000a_"/>
    <s v="n/a"/>
    <n v="0"/>
    <s v="Oui"/>
    <s v="Non"/>
    <s v="Non"/>
    <n v="0"/>
    <n v="0"/>
    <n v="0"/>
  </r>
  <r>
    <m/>
    <m/>
    <s v="Allèges non intégrées aux ouvertures extérieures_x000a_"/>
    <x v="1"/>
    <m/>
    <m/>
    <n v="0"/>
    <s v="s.o."/>
    <m/>
    <m/>
    <m/>
    <n v="0"/>
    <x v="1"/>
    <m/>
    <m/>
    <n v="0"/>
    <n v="0"/>
    <n v="0"/>
    <n v="0"/>
    <n v="0"/>
    <n v="0"/>
    <n v="0"/>
    <n v="0"/>
    <s v=""/>
    <s v="Allèges non intégrées aux ouvertures extérieures_x000a_"/>
    <s v="n/a"/>
    <n v="0"/>
    <s v="Oui"/>
    <s v="Non"/>
    <s v="Non"/>
    <n v="0"/>
    <n v="0"/>
    <n v="0"/>
  </r>
  <r>
    <m/>
    <m/>
    <s v="Isolation, pare-vapeur, pare-air du bâtiment"/>
    <x v="2"/>
    <m/>
    <m/>
    <n v="0"/>
    <s v="s.o."/>
    <m/>
    <m/>
    <m/>
    <n v="0"/>
    <x v="1"/>
    <m/>
    <m/>
    <n v="0"/>
    <n v="0"/>
    <n v="0"/>
    <n v="0"/>
    <n v="0"/>
    <n v="0"/>
    <n v="0"/>
    <n v="0"/>
    <s v=""/>
    <s v="Isolation, pare-vapeur, pare-air du bâtiment"/>
    <s v="n/a"/>
    <n v="0"/>
    <s v="Oui"/>
    <s v="Non"/>
    <s v="Non"/>
    <n v="0"/>
    <n v="0"/>
    <n v="0"/>
  </r>
  <r>
    <m/>
    <m/>
    <s v="Étanchéité interne {solin souple, etc.)"/>
    <x v="2"/>
    <m/>
    <m/>
    <n v="0"/>
    <s v="s.o."/>
    <m/>
    <m/>
    <m/>
    <n v="0"/>
    <x v="1"/>
    <m/>
    <m/>
    <n v="0"/>
    <n v="0"/>
    <n v="0"/>
    <n v="0"/>
    <n v="0"/>
    <n v="0"/>
    <n v="0"/>
    <n v="0"/>
    <s v=""/>
    <s v="Étanchéité interne {solin souple, etc.)"/>
    <s v="n/a"/>
    <n v="0"/>
    <s v="Oui"/>
    <s v="Non"/>
    <s v="Non"/>
    <n v="0"/>
    <n v="0"/>
    <n v="0"/>
  </r>
  <r>
    <m/>
    <m/>
    <s v="Persiennes et grillages extérieurs"/>
    <x v="2"/>
    <m/>
    <m/>
    <n v="0"/>
    <s v="s.o."/>
    <m/>
    <m/>
    <m/>
    <n v="0"/>
    <x v="1"/>
    <m/>
    <m/>
    <n v="0"/>
    <n v="0"/>
    <n v="0"/>
    <n v="0"/>
    <n v="0"/>
    <n v="0"/>
    <n v="0"/>
    <n v="0"/>
    <s v=""/>
    <s v="Persiennes et grillages extérieurs"/>
    <s v="n/a"/>
    <n v="0"/>
    <s v="Oui"/>
    <s v="Non"/>
    <s v="Non"/>
    <n v="0"/>
    <n v="0"/>
    <n v="0"/>
  </r>
  <r>
    <m/>
    <m/>
    <s v="Joints et calfeutrage au parement"/>
    <x v="2"/>
    <m/>
    <m/>
    <n v="0"/>
    <s v="s.o."/>
    <m/>
    <m/>
    <m/>
    <n v="0"/>
    <x v="1"/>
    <m/>
    <m/>
    <n v="0"/>
    <n v="0"/>
    <n v="0"/>
    <n v="0"/>
    <n v="0"/>
    <n v="0"/>
    <n v="0"/>
    <n v="0"/>
    <s v=""/>
    <s v="Joints et calfeutrage au parement"/>
    <s v="n/a"/>
    <n v="0"/>
    <s v="Oui"/>
    <s v="Non"/>
    <s v="Non"/>
    <n v="0"/>
    <n v="0"/>
    <n v="0"/>
  </r>
  <r>
    <m/>
    <m/>
    <s v="Joints et calfeutrage au parement"/>
    <x v="2"/>
    <m/>
    <m/>
    <n v="0"/>
    <s v="s.o."/>
    <m/>
    <m/>
    <m/>
    <n v="0"/>
    <x v="1"/>
    <m/>
    <m/>
    <n v="0"/>
    <n v="0"/>
    <n v="0"/>
    <n v="0"/>
    <n v="0"/>
    <n v="0"/>
    <n v="0"/>
    <n v="0"/>
    <s v=""/>
    <s v="Joints et calfeutrage au parement"/>
    <s v="n/a"/>
    <n v="0"/>
    <s v="Oui"/>
    <s v="Non"/>
    <s v="Non"/>
    <n v="0"/>
    <n v="0"/>
    <n v="0"/>
  </r>
  <r>
    <m/>
    <m/>
    <s v="Peinture et teinture au parement"/>
    <x v="2"/>
    <m/>
    <m/>
    <n v="0"/>
    <s v="s.o."/>
    <m/>
    <m/>
    <m/>
    <n v="0"/>
    <x v="1"/>
    <m/>
    <m/>
    <n v="0"/>
    <n v="0"/>
    <n v="0"/>
    <n v="0"/>
    <n v="0"/>
    <n v="0"/>
    <n v="0"/>
    <n v="0"/>
    <s v=""/>
    <s v="Peinture et teinture au parement"/>
    <s v="n/a"/>
    <n v="0"/>
    <s v="Oui"/>
    <s v="Non"/>
    <s v="Non"/>
    <n v="0"/>
    <n v="0"/>
    <n v="0"/>
  </r>
  <r>
    <m/>
    <m/>
    <s v="Second parement (moulures et solins inclus)"/>
    <x v="2"/>
    <m/>
    <m/>
    <n v="0"/>
    <s v="s.o."/>
    <m/>
    <m/>
    <m/>
    <n v="0"/>
    <x v="1"/>
    <m/>
    <m/>
    <n v="0"/>
    <n v="0"/>
    <n v="0"/>
    <n v="0"/>
    <n v="0"/>
    <n v="0"/>
    <n v="0"/>
    <n v="0"/>
    <s v=""/>
    <s v="Second parement (moulures et solins inclus)"/>
    <s v="n/a"/>
    <n v="0"/>
    <s v="Oui"/>
    <s v="Non"/>
    <s v="Non"/>
    <n v="0"/>
    <n v="0"/>
    <n v="0"/>
  </r>
  <r>
    <m/>
    <m/>
    <s v="Second parement (moulures et solins inclus)"/>
    <x v="2"/>
    <m/>
    <m/>
    <n v="0"/>
    <s v="s.o."/>
    <m/>
    <m/>
    <m/>
    <n v="0"/>
    <x v="1"/>
    <m/>
    <m/>
    <n v="0"/>
    <n v="0"/>
    <n v="0"/>
    <n v="0"/>
    <n v="0"/>
    <n v="0"/>
    <n v="0"/>
    <n v="0"/>
    <s v=""/>
    <s v="Second parement (moulures et solins inclus)"/>
    <s v="n/a"/>
    <n v="0"/>
    <s v="Oui"/>
    <s v="Non"/>
    <s v="Non"/>
    <n v="0"/>
    <n v="0"/>
    <n v="0"/>
  </r>
  <r>
    <m/>
    <m/>
    <m/>
    <x v="0"/>
    <m/>
    <m/>
    <n v="0"/>
    <s v="s.o."/>
    <m/>
    <m/>
    <m/>
    <n v="0"/>
    <x v="1"/>
    <m/>
    <m/>
    <n v="0"/>
    <n v="0"/>
    <n v="0"/>
    <n v="0"/>
    <n v="0"/>
    <n v="0"/>
    <n v="0"/>
    <n v="0"/>
    <s v=""/>
    <s v=""/>
    <s v="n/a"/>
    <n v="0"/>
    <s v="Oui"/>
    <s v="Non"/>
    <s v="Non"/>
    <n v="0"/>
    <n v="0"/>
    <n v="0"/>
  </r>
  <r>
    <m/>
    <m/>
    <s v="Mur rideau"/>
    <x v="0"/>
    <m/>
    <m/>
    <n v="0"/>
    <s v="s.o."/>
    <m/>
    <m/>
    <m/>
    <n v="0"/>
    <x v="1"/>
    <m/>
    <m/>
    <n v="0"/>
    <n v="0"/>
    <n v="0"/>
    <n v="0"/>
    <n v="0"/>
    <n v="0"/>
    <n v="0"/>
    <n v="0"/>
    <s v=""/>
    <s v="Mur rideau"/>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B 2021"/>
    <m/>
    <s v="FENÊTRES"/>
    <x v="0"/>
    <m/>
    <m/>
    <m/>
    <m/>
    <m/>
    <m/>
    <m/>
    <m/>
    <x v="0"/>
    <n v="0"/>
    <m/>
    <n v="0"/>
    <n v="0"/>
    <n v="0"/>
    <n v="0"/>
    <n v="0"/>
    <n v="0"/>
    <n v="0"/>
    <n v="0"/>
    <s v=""/>
    <s v="FENÊTRES"/>
    <s v=""/>
    <s v=""/>
    <s v="Oui"/>
    <s v="Oui"/>
    <s v="Oui"/>
    <s v=""/>
    <s v=""/>
    <s v=""/>
  </r>
  <r>
    <m/>
    <m/>
    <s v="Fenêtres"/>
    <x v="2"/>
    <m/>
    <m/>
    <n v="0"/>
    <s v="s.o."/>
    <m/>
    <m/>
    <m/>
    <n v="0"/>
    <x v="1"/>
    <m/>
    <m/>
    <n v="0"/>
    <n v="0"/>
    <n v="0"/>
    <n v="0"/>
    <n v="0"/>
    <n v="0"/>
    <n v="0"/>
    <n v="0"/>
    <s v=""/>
    <s v="Fenêtres"/>
    <s v="n/a"/>
    <n v="0"/>
    <s v="Oui"/>
    <s v="Non"/>
    <s v="Non"/>
    <n v="0"/>
    <n v="0"/>
    <n v="0"/>
  </r>
  <r>
    <m/>
    <m/>
    <s v="Cadres et allèges intégrés"/>
    <x v="2"/>
    <m/>
    <m/>
    <n v="0"/>
    <s v="s.o."/>
    <m/>
    <m/>
    <m/>
    <n v="0"/>
    <x v="1"/>
    <m/>
    <m/>
    <n v="0"/>
    <n v="0"/>
    <n v="0"/>
    <n v="0"/>
    <n v="0"/>
    <n v="0"/>
    <n v="0"/>
    <n v="0"/>
    <s v=""/>
    <s v="Cadres et allèges intégrés"/>
    <s v="n/a"/>
    <n v="0"/>
    <s v="Oui"/>
    <s v="Non"/>
    <s v="Non"/>
    <n v="0"/>
    <n v="0"/>
    <n v="0"/>
  </r>
  <r>
    <m/>
    <m/>
    <s v="Parties ouvrantes"/>
    <x v="2"/>
    <m/>
    <m/>
    <n v="0"/>
    <s v="s.o."/>
    <m/>
    <m/>
    <m/>
    <n v="0"/>
    <x v="1"/>
    <m/>
    <m/>
    <n v="0"/>
    <n v="0"/>
    <n v="0"/>
    <n v="0"/>
    <n v="0"/>
    <n v="0"/>
    <n v="0"/>
    <n v="0"/>
    <s v=""/>
    <s v="Parties ouvrantes"/>
    <s v="n/a"/>
    <n v="0"/>
    <s v="Oui"/>
    <s v="Non"/>
    <s v="Non"/>
    <n v="0"/>
    <n v="0"/>
    <n v="0"/>
  </r>
  <r>
    <m/>
    <m/>
    <s v="Parties de verre fixe"/>
    <x v="2"/>
    <m/>
    <m/>
    <n v="0"/>
    <s v="s.o."/>
    <m/>
    <m/>
    <m/>
    <n v="0"/>
    <x v="1"/>
    <m/>
    <m/>
    <n v="0"/>
    <n v="0"/>
    <n v="0"/>
    <n v="0"/>
    <n v="0"/>
    <n v="0"/>
    <n v="0"/>
    <n v="0"/>
    <s v=""/>
    <s v="Parties de verre fixe"/>
    <s v="n/a"/>
    <n v="0"/>
    <s v="Oui"/>
    <s v="Non"/>
    <s v="Non"/>
    <n v="0"/>
    <n v="0"/>
    <n v="0"/>
  </r>
  <r>
    <m/>
    <m/>
    <s v="Moustiquaires"/>
    <x v="2"/>
    <m/>
    <m/>
    <n v="0"/>
    <s v="s.o."/>
    <m/>
    <m/>
    <m/>
    <n v="0"/>
    <x v="1"/>
    <m/>
    <m/>
    <n v="0"/>
    <n v="0"/>
    <n v="0"/>
    <n v="0"/>
    <n v="0"/>
    <n v="0"/>
    <n v="0"/>
    <n v="0"/>
    <s v=""/>
    <s v="Moustiquaires"/>
    <s v="n/a"/>
    <n v="0"/>
    <s v="Oui"/>
    <s v="Non"/>
    <s v="Non"/>
    <n v="0"/>
    <n v="0"/>
    <n v="0"/>
  </r>
  <r>
    <m/>
    <m/>
    <s v="Quincaillerie de fenêtres"/>
    <x v="2"/>
    <m/>
    <m/>
    <n v="0"/>
    <s v="s.o."/>
    <m/>
    <m/>
    <m/>
    <n v="0"/>
    <x v="1"/>
    <m/>
    <m/>
    <n v="0"/>
    <n v="0"/>
    <n v="0"/>
    <n v="0"/>
    <n v="0"/>
    <n v="0"/>
    <n v="0"/>
    <n v="0"/>
    <s v=""/>
    <s v="Quincaillerie de fenêtres"/>
    <s v="n/a"/>
    <n v="0"/>
    <s v="Oui"/>
    <s v="Non"/>
    <s v="Non"/>
    <n v="0"/>
    <n v="0"/>
    <n v="0"/>
  </r>
  <r>
    <m/>
    <m/>
    <s v="Calfeutrage au périmètre des fenêtres"/>
    <x v="2"/>
    <m/>
    <m/>
    <n v="0"/>
    <s v="s.o."/>
    <m/>
    <m/>
    <m/>
    <n v="0"/>
    <x v="1"/>
    <m/>
    <m/>
    <n v="0"/>
    <n v="0"/>
    <n v="0"/>
    <n v="0"/>
    <n v="0"/>
    <n v="0"/>
    <n v="0"/>
    <n v="0"/>
    <s v=""/>
    <s v="Calfeutrage au périmètre des fenêtres"/>
    <s v="n/a"/>
    <n v="0"/>
    <s v="Oui"/>
    <s v="Non"/>
    <s v="Non"/>
    <n v="0"/>
    <n v="0"/>
    <n v="0"/>
  </r>
  <r>
    <m/>
    <m/>
    <s v="Peinture et teinture des fenêtres"/>
    <x v="2"/>
    <m/>
    <m/>
    <n v="0"/>
    <s v="s.o."/>
    <m/>
    <m/>
    <m/>
    <n v="0"/>
    <x v="1"/>
    <m/>
    <m/>
    <n v="0"/>
    <n v="0"/>
    <n v="0"/>
    <n v="0"/>
    <n v="0"/>
    <n v="0"/>
    <n v="0"/>
    <n v="0"/>
    <s v=""/>
    <s v="Peinture et teinture des fenêtres"/>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B 2031"/>
    <m/>
    <s v="PORTES EXTÉRIEURES"/>
    <x v="0"/>
    <m/>
    <m/>
    <m/>
    <m/>
    <m/>
    <m/>
    <m/>
    <m/>
    <x v="0"/>
    <n v="0"/>
    <m/>
    <n v="0"/>
    <n v="0"/>
    <n v="0"/>
    <n v="0"/>
    <n v="0"/>
    <n v="0"/>
    <n v="0"/>
    <n v="0"/>
    <s v=""/>
    <s v="PORTES EXTÉRIEURES"/>
    <s v=""/>
    <s v=""/>
    <s v="Oui"/>
    <s v="Oui"/>
    <s v="Oui"/>
    <s v=""/>
    <s v=""/>
    <s v=""/>
  </r>
  <r>
    <m/>
    <m/>
    <s v="Cadres de portes extérieures"/>
    <x v="2"/>
    <m/>
    <m/>
    <n v="0"/>
    <s v="s.o."/>
    <m/>
    <m/>
    <m/>
    <n v="0"/>
    <x v="1"/>
    <m/>
    <m/>
    <n v="0"/>
    <n v="0"/>
    <n v="0"/>
    <n v="0"/>
    <n v="0"/>
    <n v="0"/>
    <n v="0"/>
    <n v="0"/>
    <s v=""/>
    <s v="Cadres de portes extérieures"/>
    <s v="n/a"/>
    <n v="0"/>
    <s v="Oui"/>
    <s v="Non"/>
    <s v="Non"/>
    <n v="0"/>
    <n v="0"/>
    <n v="0"/>
  </r>
  <r>
    <m/>
    <m/>
    <s v="Portes"/>
    <x v="2"/>
    <m/>
    <m/>
    <n v="0"/>
    <s v="s.o."/>
    <m/>
    <m/>
    <m/>
    <n v="0"/>
    <x v="1"/>
    <m/>
    <m/>
    <n v="0"/>
    <n v="0"/>
    <n v="0"/>
    <n v="0"/>
    <n v="0"/>
    <n v="0"/>
    <n v="0"/>
    <n v="0"/>
    <s v=""/>
    <s v="Portes"/>
    <s v="n/a"/>
    <n v="0"/>
    <s v="Oui"/>
    <s v="Non"/>
    <s v="Non"/>
    <n v="0"/>
    <n v="0"/>
    <n v="0"/>
  </r>
  <r>
    <m/>
    <m/>
    <s v="Contre-portes"/>
    <x v="2"/>
    <m/>
    <m/>
    <n v="0"/>
    <s v="s.o."/>
    <m/>
    <m/>
    <m/>
    <n v="0"/>
    <x v="1"/>
    <m/>
    <m/>
    <n v="0"/>
    <n v="0"/>
    <n v="0"/>
    <n v="0"/>
    <n v="0"/>
    <n v="0"/>
    <n v="0"/>
    <n v="0"/>
    <s v=""/>
    <s v="Contre-portes"/>
    <s v="n/a"/>
    <n v="0"/>
    <s v="Oui"/>
    <s v="Non"/>
    <s v="Non"/>
    <n v="0"/>
    <n v="0"/>
    <n v="0"/>
  </r>
  <r>
    <m/>
    <m/>
    <s v="Quincaillerie de portes extérieures"/>
    <x v="2"/>
    <m/>
    <m/>
    <n v="0"/>
    <s v="s.o."/>
    <m/>
    <m/>
    <m/>
    <n v="0"/>
    <x v="1"/>
    <m/>
    <m/>
    <n v="0"/>
    <n v="0"/>
    <n v="0"/>
    <n v="0"/>
    <n v="0"/>
    <n v="0"/>
    <n v="0"/>
    <n v="0"/>
    <s v=""/>
    <s v="Quincaillerie de portes extérieures"/>
    <s v="n/a"/>
    <n v="0"/>
    <s v="Oui"/>
    <s v="Non"/>
    <s v="Non"/>
    <n v="0"/>
    <n v="0"/>
    <n v="0"/>
  </r>
  <r>
    <m/>
    <m/>
    <s v="Ferme-portes extérieurs"/>
    <x v="2"/>
    <m/>
    <m/>
    <n v="0"/>
    <s v="s.o."/>
    <m/>
    <m/>
    <m/>
    <n v="0"/>
    <x v="1"/>
    <m/>
    <m/>
    <n v="0"/>
    <n v="0"/>
    <n v="0"/>
    <n v="0"/>
    <n v="0"/>
    <n v="0"/>
    <n v="0"/>
    <n v="0"/>
    <s v=""/>
    <s v="Ferme-portes extérieurs"/>
    <s v="n/a"/>
    <n v="0"/>
    <s v="Oui"/>
    <s v="Non"/>
    <s v="Non"/>
    <n v="0"/>
    <n v="0"/>
    <n v="0"/>
  </r>
  <r>
    <m/>
    <m/>
    <s v="Seuils de portes extérieures"/>
    <x v="2"/>
    <m/>
    <m/>
    <n v="0"/>
    <s v="s.o."/>
    <m/>
    <m/>
    <m/>
    <n v="0"/>
    <x v="1"/>
    <m/>
    <m/>
    <n v="0"/>
    <n v="0"/>
    <n v="0"/>
    <n v="0"/>
    <n v="0"/>
    <n v="0"/>
    <n v="0"/>
    <n v="0"/>
    <s v=""/>
    <s v="Seuils de portes extérieures"/>
    <s v="n/a"/>
    <n v="0"/>
    <s v="Oui"/>
    <s v="Non"/>
    <s v="Non"/>
    <n v="0"/>
    <n v="0"/>
    <n v="0"/>
  </r>
  <r>
    <m/>
    <m/>
    <s v="Coupe-froid de portes"/>
    <x v="2"/>
    <m/>
    <m/>
    <n v="0"/>
    <s v="s.o."/>
    <m/>
    <m/>
    <m/>
    <n v="0"/>
    <x v="1"/>
    <m/>
    <m/>
    <n v="0"/>
    <n v="0"/>
    <n v="0"/>
    <n v="0"/>
    <n v="0"/>
    <n v="0"/>
    <n v="0"/>
    <n v="0"/>
    <s v=""/>
    <s v="Coupe-froid de portes"/>
    <s v="n/a"/>
    <n v="0"/>
    <s v="Oui"/>
    <s v="Non"/>
    <s v="Non"/>
    <n v="0"/>
    <n v="0"/>
    <n v="0"/>
  </r>
  <r>
    <m/>
    <m/>
    <s v="Calfeutrage au périmètre des portes"/>
    <x v="2"/>
    <m/>
    <m/>
    <n v="0"/>
    <s v="s.o."/>
    <m/>
    <m/>
    <m/>
    <n v="0"/>
    <x v="1"/>
    <m/>
    <m/>
    <n v="0"/>
    <n v="0"/>
    <n v="0"/>
    <n v="0"/>
    <n v="0"/>
    <n v="0"/>
    <n v="0"/>
    <n v="0"/>
    <s v=""/>
    <s v="Calfeutrage au périmètre des portes"/>
    <s v="n/a"/>
    <n v="0"/>
    <s v="Oui"/>
    <s v="Non"/>
    <s v="Non"/>
    <n v="0"/>
    <n v="0"/>
    <n v="0"/>
  </r>
  <r>
    <m/>
    <m/>
    <s v="Peinture et teinture des portes extérieures"/>
    <x v="2"/>
    <m/>
    <m/>
    <n v="0"/>
    <s v="s.o."/>
    <m/>
    <m/>
    <m/>
    <n v="0"/>
    <x v="1"/>
    <m/>
    <m/>
    <n v="0"/>
    <n v="0"/>
    <n v="0"/>
    <n v="0"/>
    <n v="0"/>
    <n v="0"/>
    <n v="0"/>
    <n v="0"/>
    <s v=""/>
    <s v="Peinture et teinture des portes extérieures"/>
    <s v="n/a"/>
    <n v="0"/>
    <s v="Oui"/>
    <s v="Non"/>
    <s v="Non"/>
    <n v="0"/>
    <n v="0"/>
    <n v="0"/>
  </r>
  <r>
    <m/>
    <m/>
    <s v="Vitrage de portes"/>
    <x v="2"/>
    <m/>
    <m/>
    <n v="0"/>
    <s v="s.o."/>
    <m/>
    <m/>
    <m/>
    <n v="0"/>
    <x v="1"/>
    <m/>
    <m/>
    <n v="0"/>
    <n v="0"/>
    <n v="0"/>
    <n v="0"/>
    <n v="0"/>
    <n v="0"/>
    <n v="0"/>
    <n v="0"/>
    <s v=""/>
    <s v="Vitrage de portes"/>
    <s v="n/a"/>
    <n v="0"/>
    <s v="Oui"/>
    <s v="Non"/>
    <s v="Non"/>
    <n v="0"/>
    <n v="0"/>
    <n v="0"/>
  </r>
  <r>
    <m/>
    <m/>
    <s v="Moustiquaires"/>
    <x v="2"/>
    <m/>
    <m/>
    <n v="0"/>
    <s v="s.o."/>
    <m/>
    <m/>
    <m/>
    <n v="0"/>
    <x v="1"/>
    <m/>
    <m/>
    <n v="0"/>
    <n v="0"/>
    <n v="0"/>
    <n v="0"/>
    <n v="0"/>
    <n v="0"/>
    <n v="0"/>
    <n v="0"/>
    <s v=""/>
    <s v="Moustiquaires"/>
    <s v="n/a"/>
    <n v="0"/>
    <s v="Oui"/>
    <s v="Non"/>
    <s v="Non"/>
    <n v="0"/>
    <n v="0"/>
    <n v="0"/>
  </r>
  <r>
    <m/>
    <m/>
    <s v="Portes-fenêtres"/>
    <x v="2"/>
    <m/>
    <m/>
    <n v="0"/>
    <s v="s.o."/>
    <m/>
    <m/>
    <m/>
    <n v="0"/>
    <x v="1"/>
    <m/>
    <m/>
    <n v="0"/>
    <n v="0"/>
    <n v="0"/>
    <n v="0"/>
    <n v="0"/>
    <n v="0"/>
    <n v="0"/>
    <n v="0"/>
    <s v=""/>
    <s v="Portes-fenêtres"/>
    <s v="n/a"/>
    <n v="0"/>
    <s v="Oui"/>
    <s v="Non"/>
    <s v="Non"/>
    <n v="0"/>
    <n v="0"/>
    <n v="0"/>
  </r>
  <r>
    <m/>
    <m/>
    <s v="Portes-patio"/>
    <x v="2"/>
    <m/>
    <m/>
    <n v="0"/>
    <s v="s.o."/>
    <m/>
    <m/>
    <m/>
    <n v="0"/>
    <x v="1"/>
    <m/>
    <m/>
    <n v="0"/>
    <n v="0"/>
    <n v="0"/>
    <n v="0"/>
    <n v="0"/>
    <n v="0"/>
    <n v="0"/>
    <n v="0"/>
    <s v=""/>
    <s v="Portes-patio"/>
    <s v="n/a"/>
    <n v="0"/>
    <s v="Oui"/>
    <s v="Non"/>
    <s v="Non"/>
    <n v="0"/>
    <n v="0"/>
    <n v="0"/>
  </r>
  <r>
    <m/>
    <m/>
    <s v="Portes de garage"/>
    <x v="2"/>
    <m/>
    <m/>
    <n v="0"/>
    <s v="s.o."/>
    <m/>
    <m/>
    <m/>
    <n v="0"/>
    <x v="1"/>
    <m/>
    <m/>
    <n v="0"/>
    <n v="0"/>
    <n v="0"/>
    <n v="0"/>
    <n v="0"/>
    <n v="0"/>
    <n v="0"/>
    <n v="0"/>
    <s v=""/>
    <s v="Portes de garage"/>
    <s v="n/a"/>
    <n v="0"/>
    <s v="Oui"/>
    <s v="Non"/>
    <s v="Non"/>
    <n v="0"/>
    <n v="0"/>
    <n v="0"/>
  </r>
  <r>
    <m/>
    <m/>
    <m/>
    <x v="0"/>
    <m/>
    <m/>
    <m/>
    <m/>
    <m/>
    <m/>
    <m/>
    <m/>
    <x v="0"/>
    <m/>
    <m/>
    <n v="0"/>
    <n v="0"/>
    <n v="0"/>
    <n v="0"/>
    <n v="0"/>
    <n v="0"/>
    <n v="0"/>
    <n v="0"/>
    <s v=""/>
    <s v=""/>
    <s v=""/>
    <s v=""/>
    <s v="Oui"/>
    <s v="Non"/>
    <s v="Non"/>
    <s v=""/>
    <s v=""/>
    <s v=""/>
  </r>
  <r>
    <s v="B 3011"/>
    <m/>
    <s v="COUVERTURE"/>
    <x v="0"/>
    <m/>
    <m/>
    <m/>
    <m/>
    <m/>
    <m/>
    <m/>
    <m/>
    <x v="0"/>
    <n v="0"/>
    <m/>
    <n v="0"/>
    <n v="0"/>
    <n v="0"/>
    <n v="0"/>
    <n v="0"/>
    <n v="0"/>
    <n v="0"/>
    <n v="0"/>
    <s v=""/>
    <s v="COUVERTURE"/>
    <s v=""/>
    <s v=""/>
    <s v="Oui"/>
    <s v="Oui"/>
    <s v="Oui"/>
    <s v=""/>
    <s v=""/>
    <s v=""/>
  </r>
  <r>
    <m/>
    <m/>
    <s v="Couverture"/>
    <x v="2"/>
    <m/>
    <m/>
    <n v="0"/>
    <s v="s.o."/>
    <m/>
    <m/>
    <m/>
    <n v="0"/>
    <x v="1"/>
    <m/>
    <m/>
    <n v="0"/>
    <n v="0"/>
    <n v="0"/>
    <n v="0"/>
    <n v="0"/>
    <n v="0"/>
    <n v="0"/>
    <n v="0"/>
    <s v=""/>
    <s v="Couverture"/>
    <s v="n/a"/>
    <n v="0"/>
    <s v="Oui"/>
    <s v="Non"/>
    <s v="Non"/>
    <n v="0"/>
    <n v="0"/>
    <n v="0"/>
  </r>
  <r>
    <m/>
    <m/>
    <s v="Membrane de toit"/>
    <x v="2"/>
    <m/>
    <m/>
    <n v="0"/>
    <s v="s.o."/>
    <m/>
    <m/>
    <m/>
    <n v="0"/>
    <x v="1"/>
    <m/>
    <m/>
    <n v="0"/>
    <n v="0"/>
    <n v="0"/>
    <n v="0"/>
    <n v="0"/>
    <n v="0"/>
    <n v="0"/>
    <n v="0"/>
    <s v=""/>
    <s v="Membrane de toit"/>
    <s v="n/a"/>
    <n v="0"/>
    <s v="Oui"/>
    <s v="Non"/>
    <s v="Non"/>
    <n v="0"/>
    <n v="0"/>
    <n v="0"/>
  </r>
  <r>
    <m/>
    <m/>
    <s v="Membrane de toit"/>
    <x v="2"/>
    <m/>
    <m/>
    <n v="0"/>
    <s v="s.o."/>
    <m/>
    <m/>
    <m/>
    <n v="0"/>
    <x v="1"/>
    <m/>
    <m/>
    <n v="0"/>
    <n v="0"/>
    <n v="0"/>
    <n v="0"/>
    <n v="0"/>
    <n v="0"/>
    <n v="0"/>
    <n v="0"/>
    <s v=""/>
    <s v="Membrane de toit"/>
    <s v="n/a"/>
    <n v="0"/>
    <s v="Oui"/>
    <s v="Non"/>
    <s v="Non"/>
    <n v="0"/>
    <n v="0"/>
    <n v="0"/>
  </r>
  <r>
    <m/>
    <m/>
    <s v="Solinage de toit"/>
    <x v="2"/>
    <m/>
    <m/>
    <n v="0"/>
    <s v="s.o."/>
    <m/>
    <m/>
    <m/>
    <n v="0"/>
    <x v="1"/>
    <m/>
    <m/>
    <n v="0"/>
    <n v="0"/>
    <n v="0"/>
    <n v="0"/>
    <n v="0"/>
    <n v="0"/>
    <n v="0"/>
    <n v="0"/>
    <s v=""/>
    <s v="Solinage de toit"/>
    <s v="n/a"/>
    <n v="0"/>
    <s v="Oui"/>
    <s v="Non"/>
    <s v="Non"/>
    <n v="0"/>
    <n v="0"/>
    <n v="0"/>
  </r>
  <r>
    <m/>
    <m/>
    <s v="Solinage de toit"/>
    <x v="2"/>
    <m/>
    <m/>
    <n v="0"/>
    <s v="s.o."/>
    <m/>
    <m/>
    <m/>
    <n v="0"/>
    <x v="1"/>
    <m/>
    <m/>
    <n v="0"/>
    <n v="0"/>
    <n v="0"/>
    <n v="0"/>
    <n v="0"/>
    <n v="0"/>
    <n v="0"/>
    <n v="0"/>
    <s v=""/>
    <s v="Solinage de toit"/>
    <s v="n/a"/>
    <n v="0"/>
    <s v="Oui"/>
    <s v="Non"/>
    <s v="Non"/>
    <n v="0"/>
    <n v="0"/>
    <n v="0"/>
  </r>
  <r>
    <m/>
    <m/>
    <s v="Structure de toit"/>
    <x v="1"/>
    <m/>
    <m/>
    <n v="0"/>
    <s v="s.o."/>
    <m/>
    <m/>
    <m/>
    <n v="0"/>
    <x v="1"/>
    <m/>
    <m/>
    <n v="0"/>
    <n v="0"/>
    <n v="0"/>
    <n v="0"/>
    <n v="0"/>
    <n v="0"/>
    <n v="0"/>
    <n v="0"/>
    <s v=""/>
    <s v="Structure de toit"/>
    <s v="n/a"/>
    <n v="0"/>
    <s v="Oui"/>
    <s v="Non"/>
    <s v="Non"/>
    <n v="0"/>
    <n v="0"/>
    <n v="0"/>
  </r>
  <r>
    <m/>
    <m/>
    <s v="Ventilateurs de toit (à gravité, statiques et mobiles)"/>
    <x v="3"/>
    <m/>
    <m/>
    <n v="0"/>
    <s v="s.o."/>
    <m/>
    <m/>
    <m/>
    <n v="0"/>
    <x v="1"/>
    <m/>
    <m/>
    <n v="0"/>
    <n v="0"/>
    <n v="0"/>
    <n v="0"/>
    <n v="0"/>
    <n v="0"/>
    <n v="0"/>
    <n v="0"/>
    <s v=""/>
    <s v="Ventilateurs de toit (à gravité, statiques et mobiles)"/>
    <s v="n/a"/>
    <n v="0"/>
    <s v="Oui"/>
    <s v="Non"/>
    <s v="Non"/>
    <n v="0"/>
    <n v="0"/>
    <n v="0"/>
  </r>
  <r>
    <m/>
    <m/>
    <s v="Circulation sur le toit"/>
    <x v="2"/>
    <m/>
    <m/>
    <n v="0"/>
    <s v="s.o."/>
    <m/>
    <m/>
    <m/>
    <n v="0"/>
    <x v="1"/>
    <m/>
    <m/>
    <n v="0"/>
    <n v="0"/>
    <n v="0"/>
    <n v="0"/>
    <n v="0"/>
    <n v="0"/>
    <n v="0"/>
    <n v="0"/>
    <s v=""/>
    <s v="Circulation sur le toit"/>
    <s v="n/a"/>
    <n v="0"/>
    <s v="Oui"/>
    <s v="Non"/>
    <s v="Non"/>
    <n v="0"/>
    <n v="0"/>
    <n v="0"/>
  </r>
  <r>
    <m/>
    <m/>
    <s v="Circulation sur le toit"/>
    <x v="1"/>
    <m/>
    <m/>
    <n v="0"/>
    <s v="s.o."/>
    <m/>
    <m/>
    <m/>
    <n v="0"/>
    <x v="1"/>
    <m/>
    <m/>
    <n v="0"/>
    <n v="0"/>
    <n v="0"/>
    <n v="0"/>
    <n v="0"/>
    <n v="0"/>
    <n v="0"/>
    <n v="0"/>
    <s v=""/>
    <s v="Circulation sur le toit"/>
    <s v="n/a"/>
    <n v="0"/>
    <s v="Oui"/>
    <s v="Non"/>
    <s v="Non"/>
    <n v="0"/>
    <n v="0"/>
    <n v="0"/>
  </r>
  <r>
    <m/>
    <m/>
    <s v="Avant-toit et soffites d'avant-toit"/>
    <x v="2"/>
    <m/>
    <m/>
    <n v="0"/>
    <s v="s.o."/>
    <m/>
    <m/>
    <m/>
    <n v="0"/>
    <x v="1"/>
    <m/>
    <m/>
    <n v="0"/>
    <n v="0"/>
    <n v="0"/>
    <n v="0"/>
    <n v="0"/>
    <n v="0"/>
    <n v="0"/>
    <n v="0"/>
    <s v=""/>
    <s v="Avant-toit et soffites d'avant-toit"/>
    <s v="n/a"/>
    <n v="0"/>
    <s v="Oui"/>
    <s v="Non"/>
    <s v="Non"/>
    <n v="0"/>
    <n v="0"/>
    <n v="0"/>
  </r>
  <r>
    <m/>
    <m/>
    <s v="Gouttières et descentes pluviales"/>
    <x v="2"/>
    <m/>
    <m/>
    <n v="0"/>
    <s v="s.o."/>
    <m/>
    <m/>
    <m/>
    <n v="0"/>
    <x v="1"/>
    <m/>
    <m/>
    <n v="0"/>
    <n v="0"/>
    <n v="0"/>
    <n v="0"/>
    <n v="0"/>
    <n v="0"/>
    <n v="0"/>
    <n v="0"/>
    <s v=""/>
    <s v="Gouttières et descentes pluviales"/>
    <s v="n/a"/>
    <n v="0"/>
    <s v="Oui"/>
    <s v="Non"/>
    <s v="Non"/>
    <n v="0"/>
    <n v="0"/>
    <n v="0"/>
  </r>
  <r>
    <m/>
    <m/>
    <s v="Câbles chauffants et protection au toit"/>
    <x v="2"/>
    <m/>
    <m/>
    <n v="0"/>
    <s v="s.o."/>
    <m/>
    <m/>
    <m/>
    <n v="0"/>
    <x v="1"/>
    <m/>
    <m/>
    <n v="0"/>
    <n v="0"/>
    <n v="0"/>
    <n v="0"/>
    <n v="0"/>
    <n v="0"/>
    <n v="0"/>
    <n v="0"/>
    <s v=""/>
    <s v="Câbles chauffants et protection au toit"/>
    <s v="n/a"/>
    <n v="0"/>
    <s v="Oui"/>
    <s v="Non"/>
    <s v="Non"/>
    <n v="0"/>
    <n v="0"/>
    <n v="0"/>
  </r>
  <r>
    <m/>
    <m/>
    <s v="Marquises"/>
    <x v="1"/>
    <m/>
    <m/>
    <n v="0"/>
    <s v="s.o."/>
    <m/>
    <m/>
    <m/>
    <n v="0"/>
    <x v="1"/>
    <m/>
    <m/>
    <n v="0"/>
    <n v="0"/>
    <n v="0"/>
    <n v="0"/>
    <n v="0"/>
    <n v="0"/>
    <n v="0"/>
    <n v="0"/>
    <s v=""/>
    <s v="Marquises"/>
    <s v="n/a"/>
    <n v="0"/>
    <s v="Oui"/>
    <s v="Non"/>
    <s v="Non"/>
    <n v="0"/>
    <n v="0"/>
    <n v="0"/>
  </r>
  <r>
    <m/>
    <m/>
    <s v="Marquises"/>
    <x v="2"/>
    <m/>
    <m/>
    <n v="0"/>
    <s v="s.o."/>
    <m/>
    <m/>
    <m/>
    <n v="0"/>
    <x v="1"/>
    <m/>
    <m/>
    <n v="0"/>
    <n v="0"/>
    <n v="0"/>
    <n v="0"/>
    <n v="0"/>
    <n v="0"/>
    <n v="0"/>
    <n v="0"/>
    <s v=""/>
    <s v="Marquises"/>
    <s v="n/a"/>
    <n v="0"/>
    <s v="Oui"/>
    <s v="Non"/>
    <s v="Non"/>
    <n v="0"/>
    <n v="0"/>
    <n v="0"/>
  </r>
  <r>
    <m/>
    <m/>
    <m/>
    <x v="0"/>
    <m/>
    <m/>
    <n v="0"/>
    <s v="s.o."/>
    <m/>
    <m/>
    <m/>
    <n v="0"/>
    <x v="1"/>
    <m/>
    <m/>
    <n v="0"/>
    <n v="0"/>
    <n v="0"/>
    <n v="0"/>
    <n v="0"/>
    <n v="0"/>
    <n v="0"/>
    <n v="0"/>
    <s v=""/>
    <s v=""/>
    <s v="n/a"/>
    <n v="0"/>
    <s v="Oui"/>
    <s v="Non"/>
    <s v="Non"/>
    <n v="0"/>
    <n v="0"/>
    <n v="0"/>
  </r>
  <r>
    <m/>
    <m/>
    <s v="Dalles en porte-à-faux - toiture terasses - toit verte"/>
    <x v="1"/>
    <m/>
    <m/>
    <n v="0"/>
    <s v="s.o."/>
    <m/>
    <m/>
    <m/>
    <n v="0"/>
    <x v="1"/>
    <m/>
    <m/>
    <n v="0"/>
    <n v="0"/>
    <n v="0"/>
    <n v="0"/>
    <n v="0"/>
    <n v="0"/>
    <n v="0"/>
    <n v="0"/>
    <s v=""/>
    <s v="Dalles en porte-à-faux - toiture terasses - toit verte"/>
    <s v="n/a"/>
    <n v="0"/>
    <s v="Oui"/>
    <s v="Non"/>
    <s v="Non"/>
    <n v="0"/>
    <n v="0"/>
    <n v="0"/>
  </r>
  <r>
    <m/>
    <m/>
    <m/>
    <x v="0"/>
    <m/>
    <m/>
    <m/>
    <m/>
    <m/>
    <m/>
    <m/>
    <m/>
    <x v="0"/>
    <m/>
    <m/>
    <n v="0"/>
    <n v="0"/>
    <n v="0"/>
    <n v="0"/>
    <n v="0"/>
    <n v="0"/>
    <n v="0"/>
    <n v="0"/>
    <s v=""/>
    <s v=""/>
    <s v=""/>
    <s v=""/>
    <s v="Oui"/>
    <s v="Non"/>
    <s v="Non"/>
    <s v=""/>
    <s v=""/>
    <s v=""/>
  </r>
  <r>
    <s v="B 3021"/>
    <m/>
    <s v="OUVERTURES DE TOIT"/>
    <x v="0"/>
    <m/>
    <m/>
    <m/>
    <m/>
    <m/>
    <m/>
    <m/>
    <m/>
    <x v="0"/>
    <n v="0"/>
    <m/>
    <n v="0"/>
    <n v="0"/>
    <n v="0"/>
    <n v="0"/>
    <n v="0"/>
    <n v="0"/>
    <n v="0"/>
    <n v="0"/>
    <s v=""/>
    <s v="OUVERTURES DE TOIT"/>
    <s v=""/>
    <s v=""/>
    <s v="Oui"/>
    <s v="Oui"/>
    <s v="Oui"/>
    <s v=""/>
    <s v=""/>
    <s v=""/>
  </r>
  <r>
    <m/>
    <m/>
    <s v="Lanterneaux"/>
    <x v="2"/>
    <m/>
    <m/>
    <n v="0"/>
    <s v="s.o."/>
    <m/>
    <m/>
    <m/>
    <n v="0"/>
    <x v="1"/>
    <m/>
    <m/>
    <n v="0"/>
    <n v="0"/>
    <n v="0"/>
    <n v="0"/>
    <n v="0"/>
    <n v="0"/>
    <n v="0"/>
    <n v="0"/>
    <s v=""/>
    <s v="Lanterneaux"/>
    <s v="n/a"/>
    <n v="0"/>
    <s v="Oui"/>
    <s v="Non"/>
    <s v="Non"/>
    <n v="0"/>
    <n v="0"/>
    <n v="0"/>
  </r>
  <r>
    <m/>
    <m/>
    <s v="Lanterneaux"/>
    <x v="1"/>
    <m/>
    <m/>
    <n v="0"/>
    <s v="s.o."/>
    <m/>
    <m/>
    <m/>
    <n v="0"/>
    <x v="1"/>
    <m/>
    <m/>
    <n v="0"/>
    <n v="0"/>
    <n v="0"/>
    <n v="0"/>
    <n v="0"/>
    <n v="0"/>
    <n v="0"/>
    <n v="0"/>
    <s v=""/>
    <s v="Lanterneaux"/>
    <s v="n/a"/>
    <n v="0"/>
    <s v="Oui"/>
    <s v="Non"/>
    <s v="Non"/>
    <n v="0"/>
    <n v="0"/>
    <n v="0"/>
  </r>
  <r>
    <m/>
    <m/>
    <s v="Ouvertures et sorties mécaniques au toit"/>
    <x v="3"/>
    <m/>
    <m/>
    <n v="0"/>
    <s v="s.o."/>
    <m/>
    <m/>
    <m/>
    <n v="0"/>
    <x v="1"/>
    <m/>
    <m/>
    <n v="0"/>
    <n v="0"/>
    <n v="0"/>
    <n v="0"/>
    <n v="0"/>
    <n v="0"/>
    <n v="0"/>
    <n v="0"/>
    <s v=""/>
    <s v="Ouvertures et sorties mécaniques au toit"/>
    <s v="n/a"/>
    <n v="0"/>
    <s v="Oui"/>
    <s v="Non"/>
    <s v="Non"/>
    <n v="0"/>
    <n v="0"/>
    <n v="0"/>
  </r>
  <r>
    <m/>
    <m/>
    <s v="Trappe d'accès au toit"/>
    <x v="2"/>
    <m/>
    <m/>
    <n v="0"/>
    <s v="s.o."/>
    <m/>
    <m/>
    <m/>
    <n v="0"/>
    <x v="1"/>
    <m/>
    <m/>
    <n v="0"/>
    <n v="0"/>
    <n v="0"/>
    <n v="0"/>
    <n v="0"/>
    <n v="0"/>
    <n v="0"/>
    <n v="0"/>
    <s v=""/>
    <s v="Trappe d'accès au toit"/>
    <s v="n/a"/>
    <n v="0"/>
    <s v="Oui"/>
    <s v="Non"/>
    <s v="Non"/>
    <n v="0"/>
    <n v="0"/>
    <n v="0"/>
  </r>
  <r>
    <m/>
    <m/>
    <m/>
    <x v="0"/>
    <m/>
    <m/>
    <m/>
    <m/>
    <m/>
    <m/>
    <m/>
    <m/>
    <x v="0"/>
    <m/>
    <m/>
    <n v="0"/>
    <n v="0"/>
    <n v="0"/>
    <n v="0"/>
    <n v="0"/>
    <n v="0"/>
    <n v="0"/>
    <n v="0"/>
    <s v=""/>
    <s v=""/>
    <s v=""/>
    <s v=""/>
    <s v="Oui"/>
    <s v="Non"/>
    <s v="Non"/>
    <s v=""/>
    <s v=""/>
    <s v=""/>
  </r>
  <r>
    <s v="B 3091"/>
    <m/>
    <s v="COMPOSANTS DES COMBLES (entretoit)"/>
    <x v="0"/>
    <m/>
    <m/>
    <m/>
    <m/>
    <m/>
    <m/>
    <m/>
    <m/>
    <x v="0"/>
    <n v="0"/>
    <m/>
    <n v="0"/>
    <n v="0"/>
    <n v="0"/>
    <n v="0"/>
    <n v="0"/>
    <n v="0"/>
    <n v="0"/>
    <n v="0"/>
    <s v=""/>
    <s v="COMPOSANTS DES COMBLES (entretoit)"/>
    <s v=""/>
    <s v=""/>
    <s v="Oui"/>
    <s v="Oui"/>
    <s v="Oui"/>
    <s v=""/>
    <s v=""/>
    <s v=""/>
  </r>
  <r>
    <m/>
    <m/>
    <s v="Trappe d'accès à l'entretoit"/>
    <x v="2"/>
    <m/>
    <m/>
    <n v="0"/>
    <s v="s.o."/>
    <m/>
    <m/>
    <m/>
    <n v="0"/>
    <x v="1"/>
    <m/>
    <m/>
    <n v="0"/>
    <n v="0"/>
    <n v="0"/>
    <n v="0"/>
    <n v="0"/>
    <n v="0"/>
    <n v="0"/>
    <n v="0"/>
    <s v=""/>
    <s v="Trappe d'accès à l'entretoit"/>
    <s v="n/a"/>
    <n v="0"/>
    <s v="Oui"/>
    <s v="Non"/>
    <s v="Non"/>
    <n v="0"/>
    <n v="0"/>
    <n v="0"/>
  </r>
  <r>
    <m/>
    <m/>
    <s v="Circulation dans l'entretoit"/>
    <x v="2"/>
    <m/>
    <m/>
    <n v="0"/>
    <s v="s.o."/>
    <m/>
    <m/>
    <m/>
    <n v="0"/>
    <x v="1"/>
    <m/>
    <m/>
    <n v="0"/>
    <n v="0"/>
    <n v="0"/>
    <n v="0"/>
    <n v="0"/>
    <n v="0"/>
    <n v="0"/>
    <n v="0"/>
    <s v=""/>
    <s v="Circulation dans l'entretoit"/>
    <s v="n/a"/>
    <n v="0"/>
    <s v="Oui"/>
    <s v="Non"/>
    <s v="Non"/>
    <n v="0"/>
    <n v="0"/>
    <n v="0"/>
  </r>
  <r>
    <m/>
    <m/>
    <s v="Isolation et pare-vapeur à l'entretoit"/>
    <x v="2"/>
    <m/>
    <m/>
    <n v="0"/>
    <s v="s.o."/>
    <m/>
    <m/>
    <m/>
    <n v="0"/>
    <x v="1"/>
    <m/>
    <m/>
    <n v="0"/>
    <n v="0"/>
    <n v="0"/>
    <n v="0"/>
    <n v="0"/>
    <n v="0"/>
    <n v="0"/>
    <n v="0"/>
    <s v=""/>
    <s v="Isolation et pare-vapeur à l'entretoit"/>
    <s v="n/a"/>
    <n v="0"/>
    <s v="Oui"/>
    <s v="Non"/>
    <s v="Non"/>
    <n v="0"/>
    <n v="0"/>
    <n v="0"/>
  </r>
  <r>
    <m/>
    <m/>
    <s v="Coupe-feu dans l'entretoit"/>
    <x v="2"/>
    <m/>
    <m/>
    <n v="0"/>
    <s v="s.o."/>
    <m/>
    <m/>
    <m/>
    <n v="0"/>
    <x v="1"/>
    <m/>
    <m/>
    <n v="0"/>
    <n v="0"/>
    <n v="0"/>
    <n v="0"/>
    <n v="0"/>
    <n v="0"/>
    <n v="0"/>
    <n v="0"/>
    <s v=""/>
    <s v="Coupe-feu dans l'entretoit"/>
    <s v="n/a"/>
    <n v="0"/>
    <s v="Oui"/>
    <s v="Non"/>
    <s v="Non"/>
    <n v="0"/>
    <n v="0"/>
    <n v="0"/>
  </r>
  <r>
    <m/>
    <m/>
    <s v="Ventilateurs muraux d'entretoit"/>
    <x v="3"/>
    <m/>
    <m/>
    <n v="0"/>
    <s v="s.o."/>
    <m/>
    <m/>
    <m/>
    <n v="0"/>
    <x v="1"/>
    <m/>
    <m/>
    <n v="0"/>
    <n v="0"/>
    <n v="0"/>
    <n v="0"/>
    <n v="0"/>
    <n v="0"/>
    <n v="0"/>
    <n v="0"/>
    <s v=""/>
    <s v="Ventilateurs muraux d'entretoit"/>
    <s v="n/a"/>
    <n v="0"/>
    <s v="Oui"/>
    <s v="Non"/>
    <s v="Non"/>
    <n v="0"/>
    <n v="0"/>
    <n v="0"/>
  </r>
  <r>
    <m/>
    <m/>
    <m/>
    <x v="0"/>
    <m/>
    <m/>
    <m/>
    <m/>
    <m/>
    <m/>
    <m/>
    <m/>
    <x v="0"/>
    <m/>
    <m/>
    <n v="0"/>
    <n v="0"/>
    <n v="0"/>
    <n v="0"/>
    <n v="0"/>
    <n v="0"/>
    <n v="0"/>
    <n v="0"/>
    <s v=""/>
    <s v=""/>
    <s v=""/>
    <s v=""/>
    <s v="Oui"/>
    <s v="Non"/>
    <s v="Non"/>
    <s v=""/>
    <s v=""/>
    <s v=""/>
  </r>
  <r>
    <s v="C"/>
    <m/>
    <s v="AMÉNAGEMENT INTÉRIEUR (aire commune)"/>
    <x v="0"/>
    <m/>
    <m/>
    <m/>
    <m/>
    <m/>
    <m/>
    <m/>
    <m/>
    <x v="0"/>
    <m/>
    <m/>
    <n v="0"/>
    <n v="0"/>
    <n v="0"/>
    <n v="0"/>
    <n v="0"/>
    <n v="0"/>
    <n v="0"/>
    <n v="0"/>
    <s v=""/>
    <s v="AMÉNAGEMENT INTÉRIEUR (aire commune)"/>
    <s v=""/>
    <s v=""/>
    <s v="Oui"/>
    <s v="Oui"/>
    <s v="Oui"/>
    <s v=""/>
    <s v=""/>
    <s v=""/>
  </r>
  <r>
    <m/>
    <m/>
    <m/>
    <x v="0"/>
    <m/>
    <m/>
    <m/>
    <m/>
    <m/>
    <m/>
    <m/>
    <m/>
    <x v="0"/>
    <m/>
    <m/>
    <n v="0"/>
    <n v="0"/>
    <n v="0"/>
    <n v="0"/>
    <n v="0"/>
    <n v="0"/>
    <n v="0"/>
    <n v="0"/>
    <s v=""/>
    <s v=""/>
    <s v=""/>
    <s v=""/>
    <s v="Oui"/>
    <s v="Non"/>
    <s v="Non"/>
    <s v=""/>
    <s v=""/>
    <s v=""/>
  </r>
  <r>
    <s v="C 1011"/>
    <m/>
    <s v="CLOISONS"/>
    <x v="0"/>
    <m/>
    <m/>
    <m/>
    <m/>
    <m/>
    <m/>
    <m/>
    <m/>
    <x v="0"/>
    <n v="0"/>
    <m/>
    <n v="0"/>
    <n v="0"/>
    <n v="0"/>
    <n v="0"/>
    <n v="0"/>
    <n v="0"/>
    <n v="0"/>
    <n v="0"/>
    <s v=""/>
    <s v="CLOISONS"/>
    <s v=""/>
    <s v=""/>
    <s v="Oui"/>
    <s v="Non"/>
    <s v="Non"/>
    <s v=""/>
    <s v=""/>
    <s v=""/>
  </r>
  <r>
    <m/>
    <m/>
    <s v="Cloisons"/>
    <x v="2"/>
    <m/>
    <m/>
    <n v="0"/>
    <s v="s.o."/>
    <m/>
    <m/>
    <m/>
    <n v="0"/>
    <x v="1"/>
    <m/>
    <m/>
    <n v="0"/>
    <n v="0"/>
    <n v="0"/>
    <n v="0"/>
    <n v="0"/>
    <n v="0"/>
    <n v="0"/>
    <n v="0"/>
    <s v=""/>
    <s v="Cloisons"/>
    <s v="n/a"/>
    <n v="0"/>
    <s v="Oui"/>
    <s v="Non"/>
    <s v="Non"/>
    <n v="0"/>
    <n v="0"/>
    <n v="0"/>
  </r>
  <r>
    <m/>
    <m/>
    <s v="Cloisonnements coupe-feu"/>
    <x v="2"/>
    <m/>
    <m/>
    <n v="0"/>
    <s v="s.o."/>
    <m/>
    <m/>
    <m/>
    <n v="0"/>
    <x v="1"/>
    <m/>
    <m/>
    <n v="0"/>
    <n v="0"/>
    <n v="0"/>
    <n v="0"/>
    <n v="0"/>
    <n v="0"/>
    <n v="0"/>
    <n v="0"/>
    <s v=""/>
    <s v="Cloisonnements coupe-feu"/>
    <s v="n/a"/>
    <n v="0"/>
    <s v="Oui"/>
    <s v="Non"/>
    <s v="Non"/>
    <n v="0"/>
    <n v="0"/>
    <n v="0"/>
  </r>
  <r>
    <m/>
    <m/>
    <s v="Cloisonnements coupe-feu"/>
    <x v="2"/>
    <m/>
    <m/>
    <n v="0"/>
    <s v="s.o."/>
    <m/>
    <m/>
    <m/>
    <n v="0"/>
    <x v="1"/>
    <m/>
    <m/>
    <n v="0"/>
    <n v="0"/>
    <n v="0"/>
    <n v="0"/>
    <n v="0"/>
    <n v="0"/>
    <n v="0"/>
    <n v="0"/>
    <s v=""/>
    <s v="Cloisonnements coupe-feu"/>
    <s v="n/a"/>
    <n v="0"/>
    <s v="Oui"/>
    <s v="Non"/>
    <s v="Non"/>
    <n v="0"/>
    <n v="0"/>
    <n v="0"/>
  </r>
  <r>
    <m/>
    <m/>
    <s v="Autres cloisonnements"/>
    <x v="2"/>
    <m/>
    <m/>
    <n v="0"/>
    <s v="s.o."/>
    <m/>
    <m/>
    <m/>
    <n v="0"/>
    <x v="1"/>
    <m/>
    <m/>
    <n v="0"/>
    <n v="0"/>
    <n v="0"/>
    <n v="0"/>
    <n v="0"/>
    <n v="0"/>
    <n v="0"/>
    <n v="0"/>
    <s v=""/>
    <s v="Autres cloisonnements"/>
    <s v="n/a"/>
    <n v="0"/>
    <s v="Oui"/>
    <s v="Non"/>
    <s v="Non"/>
    <n v="0"/>
    <n v="0"/>
    <n v="0"/>
  </r>
  <r>
    <m/>
    <m/>
    <s v="Balustrades intérieures"/>
    <x v="1"/>
    <m/>
    <m/>
    <n v="0"/>
    <s v="s.o."/>
    <m/>
    <m/>
    <m/>
    <n v="0"/>
    <x v="1"/>
    <m/>
    <m/>
    <n v="0"/>
    <n v="0"/>
    <n v="0"/>
    <n v="0"/>
    <n v="0"/>
    <n v="0"/>
    <n v="0"/>
    <n v="0"/>
    <s v=""/>
    <s v="Balustrades intérieures"/>
    <s v="n/a"/>
    <n v="0"/>
    <s v="Oui"/>
    <s v="Non"/>
    <s v="Non"/>
    <n v="0"/>
    <n v="0"/>
    <n v="0"/>
  </r>
  <r>
    <m/>
    <m/>
    <s v="Balustrades intérieures"/>
    <x v="2"/>
    <m/>
    <m/>
    <n v="0"/>
    <s v="s.o."/>
    <m/>
    <m/>
    <m/>
    <n v="0"/>
    <x v="1"/>
    <m/>
    <m/>
    <n v="0"/>
    <n v="0"/>
    <n v="0"/>
    <n v="0"/>
    <n v="0"/>
    <n v="0"/>
    <n v="0"/>
    <n v="0"/>
    <s v=""/>
    <s v="Balustrades intérieures"/>
    <s v="n/a"/>
    <n v="0"/>
    <s v="Oui"/>
    <s v="Non"/>
    <s v="Non"/>
    <n v="0"/>
    <n v="0"/>
    <n v="0"/>
  </r>
  <r>
    <m/>
    <m/>
    <s v="Trappes d'accès dans les cloisonnements coupe-feu"/>
    <x v="2"/>
    <m/>
    <m/>
    <n v="0"/>
    <s v="s.o."/>
    <m/>
    <m/>
    <m/>
    <n v="0"/>
    <x v="1"/>
    <m/>
    <m/>
    <n v="0"/>
    <n v="0"/>
    <n v="0"/>
    <n v="0"/>
    <n v="0"/>
    <n v="0"/>
    <n v="0"/>
    <n v="0"/>
    <s v=""/>
    <s v="Trappes d'accès dans les cloisonnements coupe-feu"/>
    <s v="n/a"/>
    <n v="0"/>
    <s v="Oui"/>
    <s v="Non"/>
    <s v="Non"/>
    <n v="0"/>
    <n v="0"/>
    <n v="0"/>
  </r>
  <r>
    <m/>
    <m/>
    <m/>
    <x v="0"/>
    <m/>
    <m/>
    <n v="0"/>
    <s v="s.o."/>
    <m/>
    <m/>
    <m/>
    <n v="0"/>
    <x v="1"/>
    <m/>
    <m/>
    <n v="0"/>
    <n v="0"/>
    <n v="0"/>
    <n v="0"/>
    <n v="0"/>
    <n v="0"/>
    <n v="0"/>
    <n v="0"/>
    <s v=""/>
    <s v=""/>
    <s v="n/a"/>
    <n v="0"/>
    <s v="Oui"/>
    <s v="Non"/>
    <s v="Non"/>
    <n v="0"/>
    <n v="0"/>
    <n v="0"/>
  </r>
  <r>
    <m/>
    <m/>
    <s v="fenetres interieures"/>
    <x v="2"/>
    <m/>
    <m/>
    <n v="0"/>
    <s v="s.o."/>
    <m/>
    <m/>
    <m/>
    <n v="0"/>
    <x v="1"/>
    <m/>
    <m/>
    <n v="0"/>
    <n v="0"/>
    <n v="0"/>
    <n v="0"/>
    <n v="0"/>
    <n v="0"/>
    <n v="0"/>
    <n v="0"/>
    <s v=""/>
    <s v="fenetres interieures"/>
    <s v="n/a"/>
    <n v="0"/>
    <s v="Oui"/>
    <s v="Non"/>
    <s v="Non"/>
    <n v="0"/>
    <n v="0"/>
    <n v="0"/>
  </r>
  <r>
    <m/>
    <m/>
    <s v="fenetres interieures"/>
    <x v="2"/>
    <m/>
    <m/>
    <n v="0"/>
    <s v="s.o."/>
    <m/>
    <m/>
    <m/>
    <n v="0"/>
    <x v="1"/>
    <m/>
    <m/>
    <n v="0"/>
    <n v="0"/>
    <n v="0"/>
    <n v="0"/>
    <n v="0"/>
    <n v="0"/>
    <n v="0"/>
    <n v="0"/>
    <s v=""/>
    <s v="fenetres interieures"/>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C 1021"/>
    <m/>
    <s v="PORTES INTÉRIEURES"/>
    <x v="0"/>
    <m/>
    <m/>
    <m/>
    <m/>
    <m/>
    <m/>
    <m/>
    <m/>
    <x v="0"/>
    <n v="0"/>
    <m/>
    <n v="0"/>
    <n v="0"/>
    <n v="0"/>
    <n v="0"/>
    <n v="0"/>
    <n v="0"/>
    <n v="0"/>
    <n v="0"/>
    <s v=""/>
    <s v="PORTES INTÉRIEURES"/>
    <s v=""/>
    <s v=""/>
    <s v="Oui"/>
    <s v="Oui"/>
    <s v="Oui"/>
    <s v=""/>
    <s v=""/>
    <s v=""/>
  </r>
  <r>
    <m/>
    <m/>
    <s v="Portes"/>
    <x v="2"/>
    <m/>
    <m/>
    <n v="0"/>
    <s v="s.o."/>
    <m/>
    <m/>
    <m/>
    <n v="0"/>
    <x v="1"/>
    <m/>
    <m/>
    <n v="0"/>
    <n v="0"/>
    <n v="0"/>
    <n v="0"/>
    <n v="0"/>
    <n v="0"/>
    <n v="0"/>
    <n v="0"/>
    <s v=""/>
    <s v="Portes"/>
    <s v="n/a"/>
    <n v="0"/>
    <s v="Oui"/>
    <s v="Non"/>
    <s v="Non"/>
    <n v="0"/>
    <n v="0"/>
    <n v="0"/>
  </r>
  <r>
    <m/>
    <m/>
    <s v="Quincaillerie de portes intérieures"/>
    <x v="2"/>
    <m/>
    <m/>
    <n v="0"/>
    <s v="s.o."/>
    <m/>
    <m/>
    <m/>
    <n v="0"/>
    <x v="1"/>
    <m/>
    <m/>
    <n v="0"/>
    <n v="0"/>
    <n v="0"/>
    <n v="0"/>
    <n v="0"/>
    <n v="0"/>
    <n v="0"/>
    <n v="0"/>
    <s v=""/>
    <s v="Quincaillerie de portes intérieures"/>
    <s v="n/a"/>
    <n v="0"/>
    <s v="Oui"/>
    <s v="Non"/>
    <s v="Non"/>
    <n v="0"/>
    <n v="0"/>
    <n v="0"/>
  </r>
  <r>
    <m/>
    <m/>
    <s v="Ferme-portes intérieurs"/>
    <x v="2"/>
    <m/>
    <m/>
    <n v="0"/>
    <s v="s.o."/>
    <m/>
    <m/>
    <m/>
    <n v="0"/>
    <x v="1"/>
    <m/>
    <m/>
    <n v="0"/>
    <n v="0"/>
    <n v="0"/>
    <n v="0"/>
    <n v="0"/>
    <n v="0"/>
    <n v="0"/>
    <n v="0"/>
    <s v=""/>
    <s v="Ferme-portes intérieurs"/>
    <s v="n/a"/>
    <n v="0"/>
    <s v="Oui"/>
    <s v="Non"/>
    <s v="Non"/>
    <n v="0"/>
    <n v="0"/>
    <n v="0"/>
  </r>
  <r>
    <m/>
    <m/>
    <s v="Cadres"/>
    <x v="2"/>
    <m/>
    <m/>
    <n v="0"/>
    <s v="s.o."/>
    <m/>
    <m/>
    <m/>
    <n v="0"/>
    <x v="1"/>
    <m/>
    <m/>
    <n v="0"/>
    <n v="0"/>
    <n v="0"/>
    <n v="0"/>
    <n v="0"/>
    <n v="0"/>
    <n v="0"/>
    <n v="0"/>
    <s v=""/>
    <s v="Cadres"/>
    <s v="n/a"/>
    <n v="0"/>
    <s v="Oui"/>
    <s v="Non"/>
    <s v="Non"/>
    <n v="0"/>
    <n v="0"/>
    <n v="0"/>
  </r>
  <r>
    <m/>
    <m/>
    <s v="Vitrage de porte"/>
    <x v="2"/>
    <m/>
    <m/>
    <n v="0"/>
    <s v="s.o."/>
    <m/>
    <m/>
    <m/>
    <n v="0"/>
    <x v="1"/>
    <m/>
    <m/>
    <n v="0"/>
    <n v="0"/>
    <n v="0"/>
    <n v="0"/>
    <n v="0"/>
    <n v="0"/>
    <n v="0"/>
    <n v="0"/>
    <s v=""/>
    <s v="Vitrage de porte"/>
    <s v="n/a"/>
    <n v="0"/>
    <s v="Oui"/>
    <s v="Non"/>
    <s v="Non"/>
    <n v="0"/>
    <n v="0"/>
    <n v="0"/>
  </r>
  <r>
    <m/>
    <m/>
    <m/>
    <x v="0"/>
    <m/>
    <m/>
    <n v="0"/>
    <s v="s.o."/>
    <m/>
    <m/>
    <m/>
    <n v="0"/>
    <x v="1"/>
    <m/>
    <m/>
    <n v="0"/>
    <n v="0"/>
    <n v="0"/>
    <n v="0"/>
    <n v="0"/>
    <n v="0"/>
    <n v="0"/>
    <n v="0"/>
    <s v=""/>
    <s v=""/>
    <s v="n/a"/>
    <n v="0"/>
    <s v="Oui"/>
    <s v="Non"/>
    <s v="Non"/>
    <n v="0"/>
    <n v="0"/>
    <n v="0"/>
  </r>
  <r>
    <m/>
    <m/>
    <s v="Portes de garage interieur"/>
    <x v="2"/>
    <m/>
    <m/>
    <n v="0"/>
    <s v="s.o."/>
    <m/>
    <m/>
    <m/>
    <n v="0"/>
    <x v="1"/>
    <m/>
    <m/>
    <n v="0"/>
    <n v="0"/>
    <n v="0"/>
    <n v="0"/>
    <n v="0"/>
    <n v="0"/>
    <n v="0"/>
    <n v="0"/>
    <s v=""/>
    <s v="Portes de garage interieur"/>
    <s v="n/a"/>
    <n v="0"/>
    <s v="Oui"/>
    <s v="Non"/>
    <s v="Non"/>
    <n v="0"/>
    <n v="0"/>
    <n v="0"/>
  </r>
  <r>
    <m/>
    <m/>
    <s v="Rideau coupe feu"/>
    <x v="2"/>
    <m/>
    <m/>
    <n v="0"/>
    <s v="s.o."/>
    <m/>
    <m/>
    <m/>
    <n v="0"/>
    <x v="1"/>
    <m/>
    <m/>
    <n v="0"/>
    <n v="0"/>
    <n v="0"/>
    <n v="0"/>
    <n v="0"/>
    <n v="0"/>
    <n v="0"/>
    <n v="0"/>
    <s v=""/>
    <s v="Rideau coupe feu"/>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C 1031"/>
    <m/>
    <s v="ACCESSOIRES INTÉGRÉS"/>
    <x v="0"/>
    <m/>
    <m/>
    <m/>
    <m/>
    <m/>
    <m/>
    <m/>
    <m/>
    <x v="0"/>
    <n v="0"/>
    <m/>
    <n v="0"/>
    <n v="0"/>
    <n v="0"/>
    <n v="0"/>
    <n v="0"/>
    <n v="0"/>
    <n v="0"/>
    <n v="0"/>
    <s v=""/>
    <s v="ACCESSOIRES INTÉGRÉS"/>
    <s v=""/>
    <s v=""/>
    <s v="Oui"/>
    <s v="Oui"/>
    <s v="Oui"/>
    <s v=""/>
    <s v=""/>
    <s v=""/>
  </r>
  <r>
    <m/>
    <m/>
    <s v="Cloisons démontables et grillages"/>
    <x v="2"/>
    <m/>
    <m/>
    <n v="0"/>
    <s v="s.o."/>
    <m/>
    <m/>
    <m/>
    <n v="0"/>
    <x v="1"/>
    <m/>
    <m/>
    <n v="0"/>
    <n v="0"/>
    <n v="0"/>
    <n v="0"/>
    <n v="0"/>
    <n v="0"/>
    <n v="0"/>
    <n v="0"/>
    <s v=""/>
    <s v="Cloisons démontables et grillages"/>
    <s v="n/a"/>
    <n v="0"/>
    <s v="Oui"/>
    <s v="Non"/>
    <s v="Non"/>
    <n v="0"/>
    <n v="0"/>
    <n v="0"/>
  </r>
  <r>
    <m/>
    <m/>
    <s v="Accessoires des locaux communautaires"/>
    <x v="2"/>
    <m/>
    <m/>
    <n v="0"/>
    <s v="s.o."/>
    <m/>
    <m/>
    <m/>
    <n v="0"/>
    <x v="1"/>
    <m/>
    <m/>
    <n v="0"/>
    <n v="0"/>
    <n v="0"/>
    <n v="0"/>
    <n v="0"/>
    <n v="0"/>
    <n v="0"/>
    <n v="0"/>
    <s v=""/>
    <s v="Accessoires des locaux communautaires"/>
    <s v="n/a"/>
    <n v="0"/>
    <s v="Oui"/>
    <s v="Non"/>
    <s v="Non"/>
    <n v="0"/>
    <n v="0"/>
    <n v="0"/>
  </r>
  <r>
    <m/>
    <m/>
    <s v="Accessoires des locaux communautaires"/>
    <x v="2"/>
    <m/>
    <m/>
    <n v="0"/>
    <s v="s.o."/>
    <m/>
    <m/>
    <m/>
    <n v="0"/>
    <x v="1"/>
    <m/>
    <m/>
    <n v="0"/>
    <n v="0"/>
    <n v="0"/>
    <n v="0"/>
    <n v="0"/>
    <n v="0"/>
    <n v="0"/>
    <n v="0"/>
    <s v=""/>
    <s v="Accessoires des locaux communautaires"/>
    <s v="n/a"/>
    <n v="0"/>
    <s v="Oui"/>
    <s v="Non"/>
    <s v="Non"/>
    <n v="0"/>
    <n v="0"/>
    <n v="0"/>
  </r>
  <r>
    <m/>
    <m/>
    <s v="Cases postales et boîtes aux lettres"/>
    <x v="2"/>
    <m/>
    <m/>
    <n v="0"/>
    <s v="s.o."/>
    <m/>
    <m/>
    <m/>
    <n v="0"/>
    <x v="1"/>
    <m/>
    <m/>
    <n v="0"/>
    <n v="0"/>
    <n v="0"/>
    <n v="0"/>
    <n v="0"/>
    <n v="0"/>
    <n v="0"/>
    <n v="0"/>
    <s v=""/>
    <s v="Cases postales et boîtes aux lettres"/>
    <s v="n/a"/>
    <n v="0"/>
    <s v="Oui"/>
    <s v="Non"/>
    <s v="Non"/>
    <n v="0"/>
    <n v="0"/>
    <n v="0"/>
  </r>
  <r>
    <m/>
    <m/>
    <s v="Mains courantes des corridors"/>
    <x v="2"/>
    <m/>
    <m/>
    <n v="0"/>
    <s v="s.o."/>
    <m/>
    <m/>
    <m/>
    <n v="0"/>
    <x v="1"/>
    <m/>
    <m/>
    <n v="0"/>
    <n v="0"/>
    <n v="0"/>
    <n v="0"/>
    <n v="0"/>
    <n v="0"/>
    <n v="0"/>
    <n v="0"/>
    <s v=""/>
    <s v="Mains courantes des corridors"/>
    <s v="n/a"/>
    <n v="0"/>
    <s v="Oui"/>
    <s v="Non"/>
    <s v="Non"/>
    <n v="0"/>
    <n v="0"/>
    <n v="0"/>
  </r>
  <r>
    <m/>
    <m/>
    <s v="Mains courantes des corridors"/>
    <x v="1"/>
    <m/>
    <m/>
    <n v="0"/>
    <s v="s.o."/>
    <m/>
    <m/>
    <m/>
    <n v="0"/>
    <x v="1"/>
    <m/>
    <m/>
    <n v="0"/>
    <n v="0"/>
    <n v="0"/>
    <n v="0"/>
    <n v="0"/>
    <n v="0"/>
    <n v="0"/>
    <n v="0"/>
    <s v=""/>
    <s v="Mains courantes des corridors"/>
    <s v="n/a"/>
    <n v="0"/>
    <s v="Oui"/>
    <s v="Non"/>
    <s v="Non"/>
    <n v="0"/>
    <n v="0"/>
    <n v="0"/>
  </r>
  <r>
    <m/>
    <m/>
    <s v="Signalisation et identification de pièces"/>
    <x v="0"/>
    <m/>
    <m/>
    <n v="0"/>
    <s v="s.o."/>
    <m/>
    <m/>
    <m/>
    <n v="0"/>
    <x v="1"/>
    <m/>
    <m/>
    <n v="0"/>
    <n v="0"/>
    <n v="0"/>
    <n v="0"/>
    <n v="0"/>
    <n v="0"/>
    <n v="0"/>
    <n v="0"/>
    <s v=""/>
    <s v="Signalisation et identification de pièces"/>
    <s v="n/a"/>
    <n v="0"/>
    <s v="Oui"/>
    <s v="Non"/>
    <s v="Non"/>
    <n v="0"/>
    <n v="0"/>
    <n v="0"/>
  </r>
  <r>
    <m/>
    <m/>
    <s v="Plans d'évacuation du bâtiment"/>
    <x v="2"/>
    <m/>
    <m/>
    <n v="0"/>
    <s v="s.o."/>
    <m/>
    <m/>
    <m/>
    <n v="0"/>
    <x v="1"/>
    <m/>
    <m/>
    <n v="0"/>
    <n v="0"/>
    <n v="0"/>
    <n v="0"/>
    <n v="0"/>
    <n v="0"/>
    <n v="0"/>
    <n v="0"/>
    <s v=""/>
    <s v="Plans d'évacuation du bâtiment"/>
    <s v="n/a"/>
    <n v="0"/>
    <s v="Oui"/>
    <s v="Non"/>
    <s v="Non"/>
    <n v="0"/>
    <n v="0"/>
    <n v="0"/>
  </r>
  <r>
    <m/>
    <m/>
    <m/>
    <x v="0"/>
    <m/>
    <m/>
    <n v="0"/>
    <s v="s.o."/>
    <m/>
    <m/>
    <m/>
    <n v="0"/>
    <x v="1"/>
    <m/>
    <m/>
    <n v="0"/>
    <n v="0"/>
    <n v="0"/>
    <n v="0"/>
    <n v="0"/>
    <n v="0"/>
    <n v="0"/>
    <n v="0"/>
    <s v=""/>
    <s v=""/>
    <s v="n/a"/>
    <n v="0"/>
    <s v="Oui"/>
    <s v="Non"/>
    <s v="Non"/>
    <n v="0"/>
    <n v="0"/>
    <n v="0"/>
  </r>
  <r>
    <m/>
    <m/>
    <s v="accesoires SDB (cloisons etc.)"/>
    <x v="2"/>
    <m/>
    <m/>
    <n v="0"/>
    <s v="s.o."/>
    <m/>
    <m/>
    <m/>
    <n v="0"/>
    <x v="1"/>
    <m/>
    <m/>
    <n v="0"/>
    <n v="0"/>
    <n v="0"/>
    <n v="0"/>
    <n v="0"/>
    <n v="0"/>
    <n v="0"/>
    <n v="0"/>
    <s v=""/>
    <s v="accesoires SDB (cloisons etc.)"/>
    <s v="n/a"/>
    <n v="0"/>
    <s v="Oui"/>
    <s v="Non"/>
    <s v="Non"/>
    <n v="0"/>
    <n v="0"/>
    <n v="0"/>
  </r>
  <r>
    <m/>
    <m/>
    <s v="accesoires SDB (cloisons etc.)"/>
    <x v="3"/>
    <m/>
    <m/>
    <n v="0"/>
    <s v="s.o."/>
    <m/>
    <m/>
    <m/>
    <n v="0"/>
    <x v="1"/>
    <m/>
    <m/>
    <n v="0"/>
    <n v="0"/>
    <n v="0"/>
    <n v="0"/>
    <n v="0"/>
    <n v="0"/>
    <n v="0"/>
    <n v="0"/>
    <s v=""/>
    <s v="accesoires SDB (cloisons etc.)"/>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C 2011"/>
    <m/>
    <s v="ESCALIERS"/>
    <x v="0"/>
    <m/>
    <m/>
    <m/>
    <m/>
    <m/>
    <m/>
    <m/>
    <m/>
    <x v="0"/>
    <n v="0"/>
    <m/>
    <n v="0"/>
    <n v="0"/>
    <n v="0"/>
    <n v="0"/>
    <n v="0"/>
    <n v="0"/>
    <n v="0"/>
    <n v="0"/>
    <s v=""/>
    <s v="ESCALIERS"/>
    <s v=""/>
    <s v=""/>
    <s v="Oui"/>
    <s v="Oui"/>
    <s v="Oui"/>
    <s v=""/>
    <s v=""/>
    <s v=""/>
  </r>
  <r>
    <m/>
    <m/>
    <s v="Construction des marches et paliers"/>
    <x v="2"/>
    <m/>
    <m/>
    <n v="0"/>
    <s v="s.o."/>
    <m/>
    <m/>
    <m/>
    <n v="0"/>
    <x v="1"/>
    <m/>
    <m/>
    <n v="0"/>
    <n v="0"/>
    <n v="0"/>
    <n v="0"/>
    <n v="0"/>
    <n v="0"/>
    <n v="0"/>
    <n v="0"/>
    <s v=""/>
    <s v="Construction des marches et paliers"/>
    <s v="n/a"/>
    <n v="0"/>
    <s v="Oui"/>
    <s v="Non"/>
    <s v="Non"/>
    <n v="0"/>
    <n v="0"/>
    <n v="0"/>
  </r>
  <r>
    <m/>
    <m/>
    <s v="Construction des marches et paliers"/>
    <x v="1"/>
    <m/>
    <m/>
    <n v="0"/>
    <s v="s.o."/>
    <m/>
    <m/>
    <m/>
    <n v="0"/>
    <x v="1"/>
    <m/>
    <m/>
    <n v="0"/>
    <n v="0"/>
    <n v="0"/>
    <n v="0"/>
    <n v="0"/>
    <n v="0"/>
    <n v="0"/>
    <n v="0"/>
    <s v=""/>
    <s v="Construction des marches et paliers"/>
    <s v="n/a"/>
    <n v="0"/>
    <s v="Oui"/>
    <s v="Non"/>
    <s v="Non"/>
    <n v="0"/>
    <n v="0"/>
    <n v="0"/>
  </r>
  <r>
    <m/>
    <m/>
    <s v="Mains courantes et balustrades"/>
    <x v="2"/>
    <m/>
    <m/>
    <n v="0"/>
    <s v="s.o."/>
    <m/>
    <m/>
    <m/>
    <n v="0"/>
    <x v="1"/>
    <m/>
    <m/>
    <n v="0"/>
    <n v="0"/>
    <n v="0"/>
    <n v="0"/>
    <n v="0"/>
    <n v="0"/>
    <n v="0"/>
    <n v="0"/>
    <s v=""/>
    <s v="Mains courantes et balustrades"/>
    <s v="n/a"/>
    <n v="0"/>
    <s v="Oui"/>
    <s v="Non"/>
    <s v="Non"/>
    <n v="0"/>
    <n v="0"/>
    <n v="0"/>
  </r>
  <r>
    <m/>
    <m/>
    <s v="Mains courantes et balustrades"/>
    <x v="1"/>
    <m/>
    <m/>
    <n v="0"/>
    <s v="s.o."/>
    <m/>
    <m/>
    <m/>
    <n v="0"/>
    <x v="1"/>
    <m/>
    <m/>
    <n v="0"/>
    <n v="0"/>
    <n v="0"/>
    <n v="0"/>
    <n v="0"/>
    <n v="0"/>
    <n v="0"/>
    <n v="0"/>
    <s v=""/>
    <s v="Mains courantes et balustrades"/>
    <s v="n/a"/>
    <n v="0"/>
    <s v="Oui"/>
    <s v="Non"/>
    <s v="Non"/>
    <n v="0"/>
    <n v="0"/>
    <n v="0"/>
  </r>
  <r>
    <m/>
    <m/>
    <s v="Mains courantes et balustrades"/>
    <x v="2"/>
    <m/>
    <m/>
    <n v="0"/>
    <s v="s.o."/>
    <m/>
    <m/>
    <m/>
    <n v="0"/>
    <x v="1"/>
    <m/>
    <m/>
    <n v="0"/>
    <n v="0"/>
    <n v="0"/>
    <n v="0"/>
    <n v="0"/>
    <n v="0"/>
    <n v="0"/>
    <n v="0"/>
    <s v=""/>
    <s v="Mains courantes et balustrades"/>
    <s v="n/a"/>
    <n v="0"/>
    <s v="Oui"/>
    <s v="Non"/>
    <s v="Non"/>
    <n v="0"/>
    <n v="0"/>
    <n v="0"/>
  </r>
  <r>
    <m/>
    <m/>
    <s v="Revêtement des marches, contremarches et paliers"/>
    <x v="2"/>
    <m/>
    <m/>
    <n v="0"/>
    <s v="s.o."/>
    <m/>
    <m/>
    <m/>
    <n v="0"/>
    <x v="1"/>
    <m/>
    <m/>
    <n v="0"/>
    <n v="0"/>
    <n v="0"/>
    <n v="0"/>
    <n v="0"/>
    <n v="0"/>
    <n v="0"/>
    <n v="0"/>
    <s v=""/>
    <s v="Revêtement des marches, contremarches et paliers"/>
    <s v="n/a"/>
    <n v="0"/>
    <s v="Oui"/>
    <s v="Non"/>
    <s v="Non"/>
    <n v="0"/>
    <n v="0"/>
    <n v="0"/>
  </r>
  <r>
    <m/>
    <m/>
    <s v="Revêtement des mains courantes et balustrades"/>
    <x v="2"/>
    <m/>
    <m/>
    <n v="0"/>
    <s v="s.o."/>
    <m/>
    <m/>
    <m/>
    <n v="0"/>
    <x v="1"/>
    <m/>
    <m/>
    <n v="0"/>
    <n v="0"/>
    <n v="0"/>
    <n v="0"/>
    <n v="0"/>
    <n v="0"/>
    <n v="0"/>
    <n v="0"/>
    <s v=""/>
    <s v="Revêtement des mains courantes et balustrades"/>
    <s v="n/a"/>
    <n v="0"/>
    <s v="Oui"/>
    <s v="Non"/>
    <s v="Non"/>
    <n v="0"/>
    <n v="0"/>
    <n v="0"/>
  </r>
  <r>
    <m/>
    <m/>
    <s v="Nez de marche et paliers"/>
    <x v="2"/>
    <m/>
    <m/>
    <n v="0"/>
    <s v="s.o."/>
    <m/>
    <m/>
    <m/>
    <n v="0"/>
    <x v="1"/>
    <m/>
    <m/>
    <n v="0"/>
    <n v="0"/>
    <n v="0"/>
    <n v="0"/>
    <n v="0"/>
    <n v="0"/>
    <n v="0"/>
    <n v="0"/>
    <s v=""/>
    <s v="Nez de marche et paliers"/>
    <s v="n/a"/>
    <n v="0"/>
    <s v="Oui"/>
    <s v="Non"/>
    <s v="Non"/>
    <n v="0"/>
    <n v="0"/>
    <n v="0"/>
  </r>
  <r>
    <m/>
    <m/>
    <m/>
    <x v="0"/>
    <m/>
    <m/>
    <m/>
    <m/>
    <m/>
    <m/>
    <m/>
    <m/>
    <x v="0"/>
    <m/>
    <m/>
    <n v="0"/>
    <n v="0"/>
    <n v="0"/>
    <n v="0"/>
    <n v="0"/>
    <n v="0"/>
    <n v="0"/>
    <n v="0"/>
    <s v=""/>
    <s v=""/>
    <s v=""/>
    <s v=""/>
    <s v="Oui"/>
    <s v="Non"/>
    <s v="Non"/>
    <s v=""/>
    <s v=""/>
    <s v=""/>
  </r>
  <r>
    <s v="C 3011"/>
    <m/>
    <s v="PEINTURE DES MURS, PLAFONDS, ESCALIERS ET AUTRES FINIS INTÉRIEURS"/>
    <x v="0"/>
    <m/>
    <m/>
    <m/>
    <m/>
    <m/>
    <m/>
    <m/>
    <m/>
    <x v="0"/>
    <n v="0"/>
    <m/>
    <n v="0"/>
    <n v="0"/>
    <n v="0"/>
    <n v="0"/>
    <n v="0"/>
    <n v="0"/>
    <n v="0"/>
    <n v="0"/>
    <s v=""/>
    <s v="PEINTURE DES MURS, PLAFONDS, ESCALIERS ET AUTRES FINIS INTÉRIEURS"/>
    <s v=""/>
    <s v=""/>
    <s v="Oui"/>
    <s v="Oui"/>
    <s v="Oui"/>
    <s v=""/>
    <s v=""/>
    <s v=""/>
  </r>
  <r>
    <m/>
    <m/>
    <s v="Peinture des murs et plafonds"/>
    <x v="2"/>
    <m/>
    <m/>
    <n v="0"/>
    <s v="s.o."/>
    <m/>
    <m/>
    <m/>
    <n v="0"/>
    <x v="1"/>
    <m/>
    <m/>
    <n v="0"/>
    <n v="0"/>
    <n v="0"/>
    <n v="0"/>
    <n v="0"/>
    <n v="0"/>
    <n v="0"/>
    <n v="0"/>
    <s v=""/>
    <s v="Peinture des murs et plafonds"/>
    <s v="n/a"/>
    <n v="0"/>
    <s v="Oui"/>
    <s v="Non"/>
    <s v="Non"/>
    <n v="0"/>
    <n v="0"/>
    <n v="0"/>
  </r>
  <r>
    <m/>
    <m/>
    <s v="Autres finitions des murs et plafonds"/>
    <x v="2"/>
    <m/>
    <m/>
    <n v="0"/>
    <s v="s.o."/>
    <m/>
    <m/>
    <m/>
    <n v="0"/>
    <x v="1"/>
    <m/>
    <m/>
    <n v="0"/>
    <n v="0"/>
    <n v="0"/>
    <n v="0"/>
    <n v="0"/>
    <n v="0"/>
    <n v="0"/>
    <n v="0"/>
    <s v=""/>
    <s v="Autres finitions des murs et plafonds"/>
    <s v="n/a"/>
    <n v="0"/>
    <s v="Oui"/>
    <s v="Non"/>
    <s v="Non"/>
    <n v="0"/>
    <n v="0"/>
    <n v="0"/>
  </r>
  <r>
    <m/>
    <m/>
    <s v="Plafonds suspendus"/>
    <x v="2"/>
    <m/>
    <m/>
    <n v="0"/>
    <s v="s.o."/>
    <m/>
    <m/>
    <m/>
    <n v="0"/>
    <x v="1"/>
    <m/>
    <m/>
    <n v="0"/>
    <n v="0"/>
    <n v="0"/>
    <n v="0"/>
    <n v="0"/>
    <n v="0"/>
    <n v="0"/>
    <n v="0"/>
    <s v=""/>
    <s v="Plafonds suspendus"/>
    <s v="n/a"/>
    <n v="0"/>
    <s v="Oui"/>
    <s v="Non"/>
    <s v="Non"/>
    <n v="0"/>
    <n v="0"/>
    <n v="0"/>
  </r>
  <r>
    <m/>
    <m/>
    <s v="Peinture des marches, contre-marches et paliers"/>
    <x v="2"/>
    <m/>
    <m/>
    <n v="0"/>
    <s v="s.o."/>
    <m/>
    <m/>
    <m/>
    <n v="0"/>
    <x v="1"/>
    <m/>
    <m/>
    <n v="0"/>
    <n v="0"/>
    <n v="0"/>
    <n v="0"/>
    <n v="0"/>
    <n v="0"/>
    <n v="0"/>
    <n v="0"/>
    <s v=""/>
    <s v="Peinture des marches, contre-marches et paliers"/>
    <s v="n/a"/>
    <n v="0"/>
    <s v="Oui"/>
    <s v="Non"/>
    <s v="Non"/>
    <n v="0"/>
    <n v="0"/>
    <n v="0"/>
  </r>
  <r>
    <m/>
    <m/>
    <s v="Peinture des mains courantes et balustrades"/>
    <x v="2"/>
    <m/>
    <m/>
    <n v="0"/>
    <s v="s.o."/>
    <m/>
    <m/>
    <m/>
    <n v="0"/>
    <x v="1"/>
    <m/>
    <m/>
    <n v="0"/>
    <n v="0"/>
    <n v="0"/>
    <n v="0"/>
    <n v="0"/>
    <n v="0"/>
    <n v="0"/>
    <n v="0"/>
    <s v=""/>
    <s v="Peinture des mains courantes et balustrades"/>
    <s v="n/a"/>
    <n v="0"/>
    <s v="Oui"/>
    <s v="Non"/>
    <s v="Non"/>
    <n v="0"/>
    <n v="0"/>
    <n v="0"/>
  </r>
  <r>
    <m/>
    <m/>
    <s v="Peinture et teinture de portes et cadres"/>
    <x v="2"/>
    <m/>
    <m/>
    <n v="0"/>
    <s v="s.o."/>
    <m/>
    <m/>
    <m/>
    <n v="0"/>
    <x v="1"/>
    <m/>
    <m/>
    <n v="0"/>
    <n v="0"/>
    <n v="0"/>
    <n v="0"/>
    <n v="0"/>
    <n v="0"/>
    <n v="0"/>
    <n v="0"/>
    <s v=""/>
    <s v="Peinture et teinture de portes et cadres"/>
    <s v="n/a"/>
    <n v="0"/>
    <s v="Oui"/>
    <s v="Non"/>
    <s v="Non"/>
    <n v="0"/>
    <n v="0"/>
    <n v="0"/>
  </r>
  <r>
    <m/>
    <m/>
    <m/>
    <x v="0"/>
    <m/>
    <m/>
    <m/>
    <m/>
    <m/>
    <m/>
    <m/>
    <m/>
    <x v="0"/>
    <m/>
    <m/>
    <n v="0"/>
    <n v="0"/>
    <n v="0"/>
    <n v="0"/>
    <n v="0"/>
    <n v="0"/>
    <n v="0"/>
    <n v="0"/>
    <s v=""/>
    <s v=""/>
    <s v=""/>
    <s v=""/>
    <s v="Oui"/>
    <s v="Non"/>
    <s v="Non"/>
    <s v=""/>
    <s v=""/>
    <s v=""/>
  </r>
  <r>
    <s v="C 3021"/>
    <m/>
    <s v="FINITIONS DE PLANCHERS"/>
    <x v="0"/>
    <m/>
    <m/>
    <m/>
    <m/>
    <m/>
    <m/>
    <m/>
    <m/>
    <x v="0"/>
    <n v="0"/>
    <m/>
    <n v="0"/>
    <n v="0"/>
    <n v="0"/>
    <n v="0"/>
    <n v="0"/>
    <n v="0"/>
    <n v="0"/>
    <n v="0"/>
    <s v=""/>
    <s v="FINITIONS DE PLANCHERS"/>
    <s v=""/>
    <s v=""/>
    <s v="Oui"/>
    <s v="Oui"/>
    <s v="Oui"/>
    <s v=""/>
    <s v=""/>
    <s v=""/>
  </r>
  <r>
    <m/>
    <m/>
    <s v="Couvre-sols souples et tapis"/>
    <x v="2"/>
    <m/>
    <m/>
    <n v="0"/>
    <s v="s.o."/>
    <m/>
    <m/>
    <m/>
    <n v="0"/>
    <x v="1"/>
    <m/>
    <m/>
    <n v="0"/>
    <n v="0"/>
    <n v="0"/>
    <n v="0"/>
    <n v="0"/>
    <n v="0"/>
    <n v="0"/>
    <n v="0"/>
    <s v=""/>
    <s v="Couvre-sols souples et tapis"/>
    <s v="n/a"/>
    <n v="0"/>
    <s v="Oui"/>
    <s v="Non"/>
    <s v="Non"/>
    <n v="0"/>
    <n v="0"/>
    <n v="0"/>
  </r>
  <r>
    <m/>
    <m/>
    <s v="Céramique, pierre, etc."/>
    <x v="2"/>
    <m/>
    <m/>
    <n v="0"/>
    <s v="s.o."/>
    <m/>
    <m/>
    <m/>
    <n v="0"/>
    <x v="1"/>
    <m/>
    <m/>
    <n v="0"/>
    <n v="0"/>
    <n v="0"/>
    <n v="0"/>
    <n v="0"/>
    <n v="0"/>
    <n v="0"/>
    <n v="0"/>
    <s v=""/>
    <s v="Céramique, pierre, etc."/>
    <s v="n/a"/>
    <n v="0"/>
    <s v="Oui"/>
    <s v="Non"/>
    <s v="Non"/>
    <n v="0"/>
    <n v="0"/>
    <n v="0"/>
  </r>
  <r>
    <m/>
    <m/>
    <s v="Finition de planchers en bois"/>
    <x v="2"/>
    <m/>
    <m/>
    <n v="0"/>
    <s v="s.o."/>
    <m/>
    <m/>
    <m/>
    <n v="0"/>
    <x v="1"/>
    <m/>
    <m/>
    <n v="0"/>
    <n v="0"/>
    <n v="0"/>
    <n v="0"/>
    <n v="0"/>
    <n v="0"/>
    <n v="0"/>
    <n v="0"/>
    <s v=""/>
    <s v="Finition de planchers en bois"/>
    <s v="n/a"/>
    <n v="0"/>
    <s v="Oui"/>
    <s v="Non"/>
    <s v="Non"/>
    <n v="0"/>
    <n v="0"/>
    <n v="0"/>
  </r>
  <r>
    <m/>
    <m/>
    <s v="Finition de planchers en béton"/>
    <x v="2"/>
    <m/>
    <m/>
    <n v="0"/>
    <s v="s.o."/>
    <m/>
    <m/>
    <m/>
    <n v="0"/>
    <x v="1"/>
    <m/>
    <m/>
    <n v="0"/>
    <n v="0"/>
    <n v="0"/>
    <n v="0"/>
    <n v="0"/>
    <n v="0"/>
    <n v="0"/>
    <n v="0"/>
    <s v=""/>
    <s v="Finition de planchers en béton"/>
    <s v="n/a"/>
    <n v="0"/>
    <s v="Oui"/>
    <s v="Non"/>
    <s v="Non"/>
    <n v="0"/>
    <n v="0"/>
    <n v="0"/>
  </r>
  <r>
    <m/>
    <m/>
    <s v="Grilles gratte-pieds et tapis-brosse"/>
    <x v="2"/>
    <m/>
    <m/>
    <n v="0"/>
    <s v="s.o."/>
    <m/>
    <m/>
    <m/>
    <n v="0"/>
    <x v="1"/>
    <m/>
    <m/>
    <n v="0"/>
    <n v="0"/>
    <n v="0"/>
    <n v="0"/>
    <n v="0"/>
    <n v="0"/>
    <n v="0"/>
    <n v="0"/>
    <s v=""/>
    <s v="Grilles gratte-pieds et tapis-brosse"/>
    <s v="n/a"/>
    <n v="0"/>
    <s v="Oui"/>
    <s v="Non"/>
    <s v="Non"/>
    <n v="0"/>
    <n v="0"/>
    <n v="0"/>
  </r>
  <r>
    <m/>
    <m/>
    <m/>
    <x v="0"/>
    <m/>
    <m/>
    <m/>
    <m/>
    <m/>
    <m/>
    <m/>
    <m/>
    <x v="0"/>
    <m/>
    <m/>
    <n v="0"/>
    <n v="0"/>
    <n v="0"/>
    <n v="0"/>
    <n v="0"/>
    <n v="0"/>
    <n v="0"/>
    <n v="0"/>
    <s v=""/>
    <s v=""/>
    <s v=""/>
    <s v=""/>
    <s v="Oui"/>
    <s v="Non"/>
    <s v="Non"/>
    <s v=""/>
    <s v=""/>
    <s v=""/>
  </r>
  <r>
    <s v="C 3022"/>
    <m/>
    <s v="AIRES DE STATIONNEMENT INTÉRIEUR (garage)"/>
    <x v="0"/>
    <m/>
    <m/>
    <m/>
    <m/>
    <m/>
    <m/>
    <m/>
    <m/>
    <x v="0"/>
    <n v="0"/>
    <m/>
    <n v="0"/>
    <n v="0"/>
    <n v="0"/>
    <n v="0"/>
    <n v="0"/>
    <n v="0"/>
    <n v="0"/>
    <n v="0"/>
    <s v=""/>
    <s v="AIRES DE STATIONNEMENT INTÉRIEUR (garage)"/>
    <s v=""/>
    <s v=""/>
    <s v="Oui"/>
    <s v="Oui"/>
    <s v="Oui"/>
    <s v=""/>
    <s v=""/>
    <s v=""/>
  </r>
  <r>
    <m/>
    <m/>
    <s v="Revêtements de plancher des garages"/>
    <x v="2"/>
    <m/>
    <m/>
    <n v="0"/>
    <s v="s.o."/>
    <m/>
    <m/>
    <m/>
    <n v="0"/>
    <x v="1"/>
    <m/>
    <m/>
    <n v="0"/>
    <n v="0"/>
    <n v="0"/>
    <n v="0"/>
    <n v="0"/>
    <n v="0"/>
    <n v="0"/>
    <n v="0"/>
    <s v=""/>
    <s v="Revêtements de plancher des garages"/>
    <s v="n/a"/>
    <n v="0"/>
    <s v="Oui"/>
    <s v="Non"/>
    <s v="Non"/>
    <n v="0"/>
    <n v="0"/>
    <n v="0"/>
  </r>
  <r>
    <m/>
    <m/>
    <s v="Bordures, butoirs et dos-d'âne intérieurs"/>
    <x v="2"/>
    <m/>
    <m/>
    <n v="0"/>
    <s v="s.o."/>
    <m/>
    <m/>
    <m/>
    <n v="0"/>
    <x v="1"/>
    <m/>
    <m/>
    <n v="0"/>
    <n v="0"/>
    <n v="0"/>
    <n v="0"/>
    <n v="0"/>
    <n v="0"/>
    <n v="0"/>
    <n v="0"/>
    <s v=""/>
    <s v="Bordures, butoirs et dos-d'âne intérieurs"/>
    <s v="n/a"/>
    <n v="0"/>
    <s v="Oui"/>
    <s v="Non"/>
    <s v="Non"/>
    <n v="0"/>
    <n v="0"/>
    <n v="0"/>
  </r>
  <r>
    <m/>
    <m/>
    <s v="Glissières de sécurité et commande d'accès intérieure"/>
    <x v="2"/>
    <m/>
    <m/>
    <n v="0"/>
    <s v="s.o."/>
    <m/>
    <m/>
    <m/>
    <n v="0"/>
    <x v="1"/>
    <m/>
    <m/>
    <n v="0"/>
    <n v="0"/>
    <n v="0"/>
    <n v="0"/>
    <n v="0"/>
    <n v="0"/>
    <n v="0"/>
    <n v="0"/>
    <s v=""/>
    <s v="Glissières de sécurité et commande d'accès intérieure"/>
    <s v="n/a"/>
    <n v="0"/>
    <s v="Oui"/>
    <s v="Non"/>
    <s v="Non"/>
    <n v="0"/>
    <n v="0"/>
    <n v="0"/>
  </r>
  <r>
    <m/>
    <m/>
    <s v="Lignes de peinture et marquage intérieurs"/>
    <x v="2"/>
    <m/>
    <m/>
    <n v="0"/>
    <s v="s.o."/>
    <m/>
    <m/>
    <m/>
    <n v="0"/>
    <x v="1"/>
    <m/>
    <m/>
    <n v="0"/>
    <n v="0"/>
    <n v="0"/>
    <n v="0"/>
    <n v="0"/>
    <n v="0"/>
    <n v="0"/>
    <n v="0"/>
    <s v=""/>
    <s v="Lignes de peinture et marquage intérieurs"/>
    <s v="n/a"/>
    <n v="0"/>
    <s v="Oui"/>
    <s v="Non"/>
    <s v="Non"/>
    <n v="0"/>
    <n v="0"/>
    <n v="0"/>
  </r>
  <r>
    <m/>
    <m/>
    <s v="Signalisation intérieure"/>
    <x v="2"/>
    <m/>
    <m/>
    <n v="0"/>
    <s v="s.o."/>
    <m/>
    <m/>
    <m/>
    <n v="0"/>
    <x v="1"/>
    <m/>
    <m/>
    <n v="0"/>
    <n v="0"/>
    <n v="0"/>
    <n v="0"/>
    <n v="0"/>
    <n v="0"/>
    <n v="0"/>
    <n v="0"/>
    <s v=""/>
    <s v="Signalisation intérieure"/>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D"/>
    <m/>
    <s v="SERVICES (aire commune)"/>
    <x v="0"/>
    <m/>
    <m/>
    <m/>
    <m/>
    <m/>
    <m/>
    <m/>
    <m/>
    <x v="0"/>
    <m/>
    <m/>
    <n v="0"/>
    <n v="0"/>
    <n v="0"/>
    <n v="0"/>
    <n v="0"/>
    <n v="0"/>
    <n v="0"/>
    <n v="0"/>
    <s v=""/>
    <s v="SERVICES (aire commune)"/>
    <s v=""/>
    <s v=""/>
    <s v="Oui"/>
    <s v="Oui"/>
    <s v="Oui"/>
    <s v=""/>
    <s v=""/>
    <s v=""/>
  </r>
  <r>
    <m/>
    <m/>
    <m/>
    <x v="0"/>
    <m/>
    <m/>
    <m/>
    <m/>
    <m/>
    <m/>
    <m/>
    <m/>
    <x v="0"/>
    <m/>
    <m/>
    <n v="0"/>
    <n v="0"/>
    <n v="0"/>
    <n v="0"/>
    <n v="0"/>
    <n v="0"/>
    <n v="0"/>
    <n v="0"/>
    <s v=""/>
    <s v=""/>
    <s v=""/>
    <s v=""/>
    <s v="Oui"/>
    <s v="Non"/>
    <s v="Non"/>
    <s v=""/>
    <s v=""/>
    <s v=""/>
  </r>
  <r>
    <s v="D 1011"/>
    <m/>
    <s v="ASCENSEURS, PLATES-FORMES, ETC."/>
    <x v="0"/>
    <m/>
    <m/>
    <m/>
    <m/>
    <m/>
    <m/>
    <m/>
    <m/>
    <x v="0"/>
    <n v="0"/>
    <m/>
    <n v="0"/>
    <n v="0"/>
    <n v="0"/>
    <n v="0"/>
    <n v="0"/>
    <n v="0"/>
    <n v="0"/>
    <n v="0"/>
    <s v=""/>
    <s v="ASCENSEURS, PLATES-FORMES, ETC."/>
    <s v=""/>
    <s v=""/>
    <s v="Oui"/>
    <s v="Oui"/>
    <s v="Oui"/>
    <s v=""/>
    <s v=""/>
    <s v=""/>
  </r>
  <r>
    <m/>
    <m/>
    <s v="Ascenseurs, plates-formes, etc."/>
    <x v="3"/>
    <m/>
    <m/>
    <n v="0"/>
    <s v="s.o."/>
    <m/>
    <m/>
    <m/>
    <n v="0"/>
    <x v="1"/>
    <m/>
    <m/>
    <n v="0"/>
    <n v="0"/>
    <n v="0"/>
    <n v="0"/>
    <n v="0"/>
    <n v="0"/>
    <n v="0"/>
    <n v="0"/>
    <s v=""/>
    <s v="Ascenseurs, plates-formes, etc."/>
    <s v="n/a"/>
    <n v="0"/>
    <s v="Oui"/>
    <s v="Non"/>
    <s v="Non"/>
    <n v="0"/>
    <n v="0"/>
    <n v="0"/>
  </r>
  <r>
    <m/>
    <m/>
    <s v="Monte personne"/>
    <x v="3"/>
    <m/>
    <m/>
    <n v="0"/>
    <s v="s.o."/>
    <m/>
    <m/>
    <m/>
    <n v="0"/>
    <x v="1"/>
    <m/>
    <m/>
    <n v="0"/>
    <n v="0"/>
    <n v="0"/>
    <n v="0"/>
    <n v="0"/>
    <n v="0"/>
    <n v="0"/>
    <n v="0"/>
    <s v=""/>
    <s v="Monte personne"/>
    <s v="n/a"/>
    <n v="0"/>
    <s v="Oui"/>
    <s v="Non"/>
    <s v="Non"/>
    <n v="0"/>
    <n v="0"/>
    <n v="0"/>
  </r>
  <r>
    <m/>
    <m/>
    <s v="Monte plat"/>
    <x v="3"/>
    <m/>
    <m/>
    <n v="0"/>
    <s v="s.o."/>
    <m/>
    <m/>
    <m/>
    <n v="0"/>
    <x v="1"/>
    <m/>
    <m/>
    <n v="0"/>
    <n v="0"/>
    <n v="0"/>
    <n v="0"/>
    <n v="0"/>
    <n v="0"/>
    <n v="0"/>
    <n v="0"/>
    <s v=""/>
    <s v="Monte plat"/>
    <s v="n/a"/>
    <n v="0"/>
    <s v="Oui"/>
    <s v="Non"/>
    <s v="Non"/>
    <n v="0"/>
    <n v="0"/>
    <n v="0"/>
  </r>
  <r>
    <m/>
    <m/>
    <m/>
    <x v="0"/>
    <m/>
    <m/>
    <m/>
    <m/>
    <m/>
    <m/>
    <m/>
    <m/>
    <x v="0"/>
    <m/>
    <m/>
    <n v="0"/>
    <n v="0"/>
    <n v="0"/>
    <n v="0"/>
    <n v="0"/>
    <n v="0"/>
    <n v="0"/>
    <n v="0"/>
    <s v=""/>
    <s v=""/>
    <s v=""/>
    <s v=""/>
    <s v="Oui"/>
    <s v="Non"/>
    <s v="Non"/>
    <s v=""/>
    <s v=""/>
    <s v=""/>
  </r>
  <r>
    <s v="D 1012"/>
    <m/>
    <s v="ESCALIER MOBILE ET TAPIS ROULANT, ETC."/>
    <x v="0"/>
    <m/>
    <m/>
    <m/>
    <m/>
    <m/>
    <m/>
    <m/>
    <m/>
    <x v="0"/>
    <n v="0"/>
    <m/>
    <n v="0"/>
    <n v="0"/>
    <n v="0"/>
    <n v="0"/>
    <n v="0"/>
    <n v="0"/>
    <n v="0"/>
    <n v="0"/>
    <s v=""/>
    <s v="ESCALIER MOBILE ET TAPIS ROULANT, ETC."/>
    <s v=""/>
    <s v=""/>
    <s v="Oui"/>
    <s v="Oui"/>
    <s v="Oui"/>
    <s v=""/>
    <s v=""/>
    <s v=""/>
  </r>
  <r>
    <m/>
    <m/>
    <m/>
    <x v="0"/>
    <m/>
    <m/>
    <m/>
    <m/>
    <m/>
    <m/>
    <m/>
    <m/>
    <x v="0"/>
    <m/>
    <m/>
    <n v="0"/>
    <n v="0"/>
    <n v="0"/>
    <n v="0"/>
    <n v="0"/>
    <n v="0"/>
    <n v="0"/>
    <n v="0"/>
    <s v=""/>
    <s v=""/>
    <s v=""/>
    <s v=""/>
    <s v="Oui"/>
    <s v="Non"/>
    <s v="Non"/>
    <s v=""/>
    <s v=""/>
    <s v=""/>
  </r>
  <r>
    <m/>
    <m/>
    <s v="Chute a dechets"/>
    <x v="2"/>
    <m/>
    <m/>
    <n v="0"/>
    <s v="s.o."/>
    <m/>
    <m/>
    <m/>
    <n v="0"/>
    <x v="1"/>
    <m/>
    <m/>
    <n v="0"/>
    <n v="0"/>
    <n v="0"/>
    <n v="0"/>
    <n v="0"/>
    <n v="0"/>
    <n v="0"/>
    <n v="0"/>
    <s v=""/>
    <s v="Chute a dechets"/>
    <s v="n/a"/>
    <n v="0"/>
    <s v="Oui"/>
    <s v="Non"/>
    <s v="Non"/>
    <n v="0"/>
    <n v="0"/>
    <n v="0"/>
  </r>
  <r>
    <m/>
    <m/>
    <s v="Chute a dechets"/>
    <x v="2"/>
    <m/>
    <m/>
    <n v="0"/>
    <s v="s.o."/>
    <m/>
    <m/>
    <m/>
    <n v="0"/>
    <x v="1"/>
    <m/>
    <m/>
    <n v="0"/>
    <n v="0"/>
    <n v="0"/>
    <n v="0"/>
    <n v="0"/>
    <n v="0"/>
    <n v="0"/>
    <n v="0"/>
    <s v=""/>
    <s v="Chute a dechets"/>
    <s v="n/a"/>
    <n v="0"/>
    <s v="Oui"/>
    <s v="Non"/>
    <s v="Non"/>
    <n v="0"/>
    <n v="0"/>
    <n v="0"/>
  </r>
  <r>
    <m/>
    <m/>
    <s v="Chute a linge"/>
    <x v="2"/>
    <m/>
    <m/>
    <n v="0"/>
    <s v="s.o."/>
    <m/>
    <m/>
    <m/>
    <n v="0"/>
    <x v="1"/>
    <m/>
    <m/>
    <n v="0"/>
    <n v="0"/>
    <n v="0"/>
    <n v="0"/>
    <n v="0"/>
    <n v="0"/>
    <n v="0"/>
    <n v="0"/>
    <s v=""/>
    <s v="Chute a linge"/>
    <s v="n/a"/>
    <n v="0"/>
    <s v="Oui"/>
    <s v="Non"/>
    <s v="Non"/>
    <n v="0"/>
    <n v="0"/>
    <n v="0"/>
  </r>
  <r>
    <m/>
    <m/>
    <s v="Chute a linge"/>
    <x v="2"/>
    <m/>
    <m/>
    <n v="0"/>
    <s v="s.o."/>
    <m/>
    <m/>
    <m/>
    <n v="0"/>
    <x v="1"/>
    <m/>
    <m/>
    <n v="0"/>
    <n v="0"/>
    <n v="0"/>
    <n v="0"/>
    <n v="0"/>
    <n v="0"/>
    <n v="0"/>
    <n v="0"/>
    <s v=""/>
    <s v="Chute a linge"/>
    <s v="n/a"/>
    <n v="0"/>
    <s v="Oui"/>
    <s v="Non"/>
    <s v="Non"/>
    <n v="0"/>
    <n v="0"/>
    <n v="0"/>
  </r>
  <r>
    <m/>
    <m/>
    <m/>
    <x v="0"/>
    <m/>
    <m/>
    <m/>
    <m/>
    <m/>
    <m/>
    <m/>
    <m/>
    <x v="0"/>
    <m/>
    <m/>
    <n v="0"/>
    <n v="0"/>
    <n v="0"/>
    <n v="0"/>
    <n v="0"/>
    <n v="0"/>
    <n v="0"/>
    <n v="0"/>
    <s v=""/>
    <s v=""/>
    <s v=""/>
    <s v=""/>
    <s v="Oui"/>
    <s v="Non"/>
    <s v="Non"/>
    <s v=""/>
    <s v=""/>
    <s v=""/>
  </r>
  <r>
    <s v="D 2011"/>
    <m/>
    <s v="APPAREILS DE PLOMBERIE (aire commune)"/>
    <x v="0"/>
    <m/>
    <m/>
    <m/>
    <m/>
    <m/>
    <m/>
    <m/>
    <m/>
    <x v="0"/>
    <n v="0"/>
    <m/>
    <n v="0"/>
    <n v="0"/>
    <n v="0"/>
    <n v="0"/>
    <n v="0"/>
    <n v="0"/>
    <n v="0"/>
    <n v="0"/>
    <s v=""/>
    <s v="APPAREILS DE PLOMBERIE (aire commune)"/>
    <s v=""/>
    <s v=""/>
    <s v="Oui"/>
    <s v="Oui"/>
    <s v="Oui"/>
    <s v=""/>
    <s v=""/>
    <s v=""/>
  </r>
  <r>
    <m/>
    <m/>
    <s v="SDB: Tolette-urinoire -lavabo- evier- douche- bain"/>
    <x v="3"/>
    <m/>
    <m/>
    <n v="0"/>
    <s v="s.o."/>
    <m/>
    <m/>
    <m/>
    <n v="0"/>
    <x v="1"/>
    <m/>
    <m/>
    <n v="0"/>
    <n v="0"/>
    <n v="0"/>
    <n v="0"/>
    <n v="0"/>
    <n v="0"/>
    <n v="0"/>
    <n v="0"/>
    <s v=""/>
    <s v="SDB: Tolette-urinoire -lavabo- evier- douche- bain"/>
    <s v="n/a"/>
    <n v="0"/>
    <s v="Oui"/>
    <s v="Non"/>
    <s v="Non"/>
    <n v="0"/>
    <n v="0"/>
    <n v="0"/>
  </r>
  <r>
    <m/>
    <m/>
    <s v="Cuve de nettoyage "/>
    <x v="3"/>
    <m/>
    <m/>
    <n v="0"/>
    <s v="s.o."/>
    <m/>
    <m/>
    <m/>
    <n v="0"/>
    <x v="1"/>
    <m/>
    <m/>
    <n v="0"/>
    <n v="0"/>
    <n v="0"/>
    <n v="0"/>
    <n v="0"/>
    <n v="0"/>
    <n v="0"/>
    <n v="0"/>
    <s v=""/>
    <s v="Cuve de nettoyage "/>
    <s v="n/a"/>
    <n v="0"/>
    <s v="Oui"/>
    <s v="Non"/>
    <s v="Non"/>
    <n v="0"/>
    <n v="0"/>
    <n v="0"/>
  </r>
  <r>
    <m/>
    <m/>
    <s v="Fontaine a boire"/>
    <x v="3"/>
    <m/>
    <m/>
    <n v="0"/>
    <s v="s.o."/>
    <m/>
    <m/>
    <m/>
    <n v="0"/>
    <x v="1"/>
    <m/>
    <m/>
    <n v="0"/>
    <n v="0"/>
    <n v="0"/>
    <n v="0"/>
    <n v="0"/>
    <n v="0"/>
    <n v="0"/>
    <n v="0"/>
    <s v=""/>
    <s v="Fontaine a boire"/>
    <s v="n/a"/>
    <n v="0"/>
    <s v="Oui"/>
    <s v="Non"/>
    <s v="Non"/>
    <n v="0"/>
    <n v="0"/>
    <n v="0"/>
  </r>
  <r>
    <m/>
    <m/>
    <s v="Traitment d'eau: Adosisur d'eau, - Filtre d'Eau "/>
    <x v="3"/>
    <m/>
    <m/>
    <n v="0"/>
    <s v="s.o."/>
    <m/>
    <m/>
    <m/>
    <n v="0"/>
    <x v="1"/>
    <m/>
    <m/>
    <n v="0"/>
    <n v="0"/>
    <n v="0"/>
    <n v="0"/>
    <n v="0"/>
    <n v="0"/>
    <n v="0"/>
    <n v="0"/>
    <s v=""/>
    <s v="Traitment d'eau: Adosisur d'eau, - Filtre d'Eau "/>
    <s v="n/a"/>
    <n v="0"/>
    <s v="Oui"/>
    <s v="Non"/>
    <s v="Non"/>
    <n v="0"/>
    <n v="0"/>
    <n v="0"/>
  </r>
  <r>
    <m/>
    <m/>
    <s v="lave-œil"/>
    <x v="3"/>
    <m/>
    <m/>
    <n v="0"/>
    <s v="s.o."/>
    <m/>
    <m/>
    <m/>
    <n v="0"/>
    <x v="1"/>
    <m/>
    <m/>
    <n v="0"/>
    <n v="0"/>
    <n v="0"/>
    <n v="0"/>
    <n v="0"/>
    <n v="0"/>
    <n v="0"/>
    <n v="0"/>
    <s v=""/>
    <s v="lave-œil"/>
    <s v="n/a"/>
    <n v="0"/>
    <s v="Oui"/>
    <s v="Non"/>
    <s v="Non"/>
    <n v="0"/>
    <n v="0"/>
    <n v="0"/>
  </r>
  <r>
    <m/>
    <m/>
    <s v="Autres?"/>
    <x v="3"/>
    <m/>
    <m/>
    <n v="0"/>
    <s v="s.o."/>
    <m/>
    <m/>
    <m/>
    <n v="0"/>
    <x v="1"/>
    <m/>
    <m/>
    <n v="0"/>
    <n v="0"/>
    <n v="0"/>
    <n v="0"/>
    <n v="0"/>
    <n v="0"/>
    <n v="0"/>
    <n v="0"/>
    <s v=""/>
    <s v="Autres?"/>
    <s v="n/a"/>
    <n v="0"/>
    <s v="Oui"/>
    <s v="Non"/>
    <s v="Non"/>
    <n v="0"/>
    <n v="0"/>
    <n v="0"/>
  </r>
  <r>
    <m/>
    <m/>
    <m/>
    <x v="0"/>
    <m/>
    <m/>
    <m/>
    <m/>
    <m/>
    <m/>
    <m/>
    <m/>
    <x v="0"/>
    <m/>
    <m/>
    <n v="0"/>
    <n v="0"/>
    <n v="0"/>
    <n v="0"/>
    <n v="0"/>
    <n v="0"/>
    <n v="0"/>
    <n v="0"/>
    <s v=""/>
    <s v=""/>
    <s v=""/>
    <s v=""/>
    <s v="Oui"/>
    <s v="Non"/>
    <s v="Non"/>
    <s v=""/>
    <s v=""/>
    <s v=""/>
  </r>
  <r>
    <s v="D 2021"/>
    <m/>
    <s v="RÉSEAU D'EAU DOMESTIQUE"/>
    <x v="0"/>
    <m/>
    <m/>
    <m/>
    <m/>
    <m/>
    <m/>
    <m/>
    <m/>
    <x v="0"/>
    <n v="0"/>
    <m/>
    <n v="0"/>
    <n v="0"/>
    <n v="0"/>
    <n v="0"/>
    <n v="0"/>
    <n v="0"/>
    <n v="0"/>
    <n v="0"/>
    <s v=""/>
    <s v="RÉSEAU D'EAU DOMESTIQUE"/>
    <s v=""/>
    <s v=""/>
    <s v="Oui"/>
    <s v="Oui"/>
    <s v="Oui"/>
    <s v=""/>
    <s v=""/>
    <s v=""/>
  </r>
  <r>
    <m/>
    <m/>
    <s v="Système de traitement d'eau"/>
    <x v="3"/>
    <m/>
    <m/>
    <n v="0"/>
    <s v="s.o."/>
    <m/>
    <m/>
    <m/>
    <n v="0"/>
    <x v="1"/>
    <m/>
    <m/>
    <n v="0"/>
    <n v="0"/>
    <n v="0"/>
    <n v="0"/>
    <n v="0"/>
    <n v="0"/>
    <n v="0"/>
    <n v="0"/>
    <s v=""/>
    <s v="Système de traitement d'eau"/>
    <s v="n/a"/>
    <n v="0"/>
    <s v="Oui"/>
    <s v="Non"/>
    <s v="Non"/>
    <n v="0"/>
    <n v="0"/>
    <n v="0"/>
  </r>
  <r>
    <m/>
    <m/>
    <s v="Équipement de pompage de surpression et panneau contrôle"/>
    <x v="3"/>
    <m/>
    <m/>
    <n v="0"/>
    <s v="s.o."/>
    <m/>
    <m/>
    <m/>
    <n v="0"/>
    <x v="1"/>
    <m/>
    <m/>
    <n v="0"/>
    <n v="0"/>
    <n v="0"/>
    <n v="0"/>
    <n v="0"/>
    <n v="0"/>
    <n v="0"/>
    <n v="0"/>
    <s v=""/>
    <s v="Équipement de pompage de surpression et panneau contrôle"/>
    <s v="n/a"/>
    <n v="0"/>
    <s v="Oui"/>
    <s v="Non"/>
    <s v="Non"/>
    <n v="0"/>
    <n v="0"/>
    <n v="0"/>
  </r>
  <r>
    <m/>
    <m/>
    <s v="Tuyauterie de distribution d'eau froide, + ECD ECR"/>
    <x v="3"/>
    <m/>
    <m/>
    <n v="0"/>
    <s v="s.o."/>
    <m/>
    <m/>
    <m/>
    <n v="0"/>
    <x v="1"/>
    <m/>
    <m/>
    <n v="0"/>
    <n v="0"/>
    <n v="0"/>
    <n v="0"/>
    <n v="0"/>
    <n v="0"/>
    <n v="0"/>
    <n v="0"/>
    <s v=""/>
    <s v="Tuyauterie de distribution d'eau froide, + ECD ECR"/>
    <s v="n/a"/>
    <n v="0"/>
    <s v="Oui"/>
    <s v="Non"/>
    <s v="Non"/>
    <n v="0"/>
    <n v="0"/>
    <n v="0"/>
  </r>
  <r>
    <m/>
    <m/>
    <s v="DAr, Compteurs d'Eau"/>
    <x v="3"/>
    <m/>
    <m/>
    <n v="0"/>
    <s v="s.o."/>
    <m/>
    <m/>
    <m/>
    <n v="0"/>
    <x v="1"/>
    <m/>
    <m/>
    <n v="0"/>
    <n v="0"/>
    <n v="0"/>
    <n v="0"/>
    <n v="0"/>
    <n v="0"/>
    <n v="0"/>
    <n v="0"/>
    <s v=""/>
    <s v="DAr, Compteurs d'Eau"/>
    <s v="n/a"/>
    <n v="0"/>
    <s v="Oui"/>
    <s v="Non"/>
    <s v="Non"/>
    <n v="0"/>
    <n v="0"/>
    <n v="0"/>
  </r>
  <r>
    <m/>
    <m/>
    <m/>
    <x v="0"/>
    <m/>
    <m/>
    <m/>
    <m/>
    <m/>
    <m/>
    <m/>
    <m/>
    <x v="0"/>
    <m/>
    <m/>
    <n v="0"/>
    <n v="0"/>
    <n v="0"/>
    <n v="0"/>
    <n v="0"/>
    <n v="0"/>
    <n v="0"/>
    <n v="0"/>
    <s v=""/>
    <s v=""/>
    <s v=""/>
    <s v=""/>
    <s v="Oui"/>
    <s v="Non"/>
    <s v="Non"/>
    <s v=""/>
    <s v=""/>
    <s v=""/>
  </r>
  <r>
    <s v="D 2022"/>
    <m/>
    <s v="CHAUFFE-EAU DOMESTIQUE (aire commune)"/>
    <x v="0"/>
    <m/>
    <m/>
    <m/>
    <m/>
    <m/>
    <m/>
    <m/>
    <m/>
    <x v="0"/>
    <n v="0"/>
    <m/>
    <n v="0"/>
    <n v="0"/>
    <n v="0"/>
    <n v="0"/>
    <n v="0"/>
    <n v="0"/>
    <n v="0"/>
    <n v="0"/>
    <s v=""/>
    <s v="CHAUFFE-EAU DOMESTIQUE (aire commune)"/>
    <s v=""/>
    <s v=""/>
    <s v="Oui"/>
    <s v="Oui"/>
    <s v="Oui"/>
    <s v=""/>
    <s v=""/>
    <s v=""/>
  </r>
  <r>
    <m/>
    <m/>
    <s v="Chauffe-eau indeviduel "/>
    <x v="3"/>
    <m/>
    <m/>
    <n v="0"/>
    <s v="s.o."/>
    <m/>
    <m/>
    <m/>
    <n v="0"/>
    <x v="1"/>
    <m/>
    <m/>
    <n v="0"/>
    <n v="0"/>
    <n v="0"/>
    <n v="0"/>
    <n v="0"/>
    <n v="0"/>
    <n v="0"/>
    <n v="0"/>
    <s v=""/>
    <s v="Chauffe-eau indeviduel "/>
    <s v="n/a"/>
    <n v="0"/>
    <s v="Oui"/>
    <s v="Non"/>
    <s v="Non"/>
    <n v="0"/>
    <n v="0"/>
    <n v="0"/>
  </r>
  <r>
    <m/>
    <m/>
    <s v="Système de chauffe eau"/>
    <x v="3"/>
    <m/>
    <m/>
    <n v="0"/>
    <s v="s.o."/>
    <m/>
    <m/>
    <m/>
    <n v="0"/>
    <x v="1"/>
    <m/>
    <m/>
    <n v="0"/>
    <n v="0"/>
    <n v="0"/>
    <n v="0"/>
    <n v="0"/>
    <n v="0"/>
    <n v="0"/>
    <n v="0"/>
    <s v=""/>
    <s v="Système de chauffe eau"/>
    <s v="n/a"/>
    <n v="0"/>
    <s v="Oui"/>
    <s v="Non"/>
    <s v="Non"/>
    <n v="0"/>
    <n v="0"/>
    <n v="0"/>
  </r>
  <r>
    <m/>
    <m/>
    <s v="Unité de réserve d'eau"/>
    <x v="3"/>
    <m/>
    <m/>
    <n v="0"/>
    <s v="s.o."/>
    <m/>
    <m/>
    <m/>
    <n v="0"/>
    <x v="1"/>
    <m/>
    <m/>
    <n v="0"/>
    <n v="0"/>
    <n v="0"/>
    <n v="0"/>
    <n v="0"/>
    <n v="0"/>
    <n v="0"/>
    <n v="0"/>
    <s v=""/>
    <s v="Unité de réserve d'eau"/>
    <s v="n/a"/>
    <n v="0"/>
    <s v="Oui"/>
    <s v="Non"/>
    <s v="Non"/>
    <n v="0"/>
    <n v="0"/>
    <n v="0"/>
  </r>
  <r>
    <m/>
    <m/>
    <s v="Pompe de recirculation ECR"/>
    <x v="3"/>
    <m/>
    <m/>
    <n v="0"/>
    <s v="s.o."/>
    <m/>
    <m/>
    <m/>
    <n v="0"/>
    <x v="1"/>
    <m/>
    <m/>
    <n v="0"/>
    <n v="0"/>
    <n v="0"/>
    <n v="0"/>
    <n v="0"/>
    <n v="0"/>
    <n v="0"/>
    <n v="0"/>
    <s v=""/>
    <s v="Pompe de recirculation ECR"/>
    <s v="n/a"/>
    <n v="0"/>
    <s v="Oui"/>
    <s v="Non"/>
    <s v="Non"/>
    <n v="0"/>
    <n v="0"/>
    <n v="0"/>
  </r>
  <r>
    <m/>
    <m/>
    <m/>
    <x v="0"/>
    <m/>
    <m/>
    <m/>
    <m/>
    <m/>
    <m/>
    <m/>
    <m/>
    <x v="0"/>
    <m/>
    <m/>
    <n v="0"/>
    <n v="0"/>
    <n v="0"/>
    <n v="0"/>
    <n v="0"/>
    <n v="0"/>
    <n v="0"/>
    <n v="0"/>
    <s v=""/>
    <s v=""/>
    <s v=""/>
    <s v=""/>
    <s v="Oui"/>
    <s v="Non"/>
    <s v="Non"/>
    <s v=""/>
    <s v=""/>
    <s v=""/>
  </r>
  <r>
    <s v="D 2031"/>
    <m/>
    <s v="RÉSEAU SANITAIRE ET PLUVIAL"/>
    <x v="0"/>
    <m/>
    <m/>
    <m/>
    <m/>
    <m/>
    <m/>
    <m/>
    <m/>
    <x v="0"/>
    <n v="0"/>
    <m/>
    <n v="0"/>
    <n v="0"/>
    <n v="0"/>
    <n v="0"/>
    <n v="0"/>
    <n v="0"/>
    <n v="0"/>
    <n v="0"/>
    <s v=""/>
    <s v="RÉSEAU SANITAIRE ET PLUVIAL"/>
    <s v=""/>
    <s v=""/>
    <s v="Oui"/>
    <s v="Oui"/>
    <s v="Oui"/>
    <s v=""/>
    <s v=""/>
    <s v=""/>
  </r>
  <r>
    <m/>
    <m/>
    <s v="Réseau sanitaire et pluvial  et évents"/>
    <x v="3"/>
    <m/>
    <m/>
    <n v="0"/>
    <s v="s.o."/>
    <m/>
    <m/>
    <m/>
    <n v="0"/>
    <x v="1"/>
    <m/>
    <m/>
    <n v="0"/>
    <n v="0"/>
    <n v="0"/>
    <n v="0"/>
    <n v="0"/>
    <n v="0"/>
    <n v="0"/>
    <n v="0"/>
    <s v=""/>
    <s v="Réseau sanitaire et pluvial  et évents"/>
    <s v="n/a"/>
    <n v="0"/>
    <s v="Oui"/>
    <s v="Non"/>
    <s v="Non"/>
    <n v="0"/>
    <n v="0"/>
    <n v="0"/>
  </r>
  <r>
    <m/>
    <m/>
    <s v="Fosses intérieures et drains"/>
    <x v="3"/>
    <m/>
    <m/>
    <n v="0"/>
    <s v="s.o."/>
    <m/>
    <m/>
    <m/>
    <n v="0"/>
    <x v="1"/>
    <m/>
    <m/>
    <n v="0"/>
    <n v="0"/>
    <n v="0"/>
    <n v="0"/>
    <n v="0"/>
    <n v="0"/>
    <n v="0"/>
    <n v="0"/>
    <s v=""/>
    <s v="Fosses intérieures et drains"/>
    <s v="n/a"/>
    <n v="0"/>
    <s v="Oui"/>
    <s v="Non"/>
    <s v="Non"/>
    <n v="0"/>
    <n v="0"/>
    <n v="0"/>
  </r>
  <r>
    <m/>
    <m/>
    <s v=" puisards et pompes submersibles"/>
    <x v="3"/>
    <m/>
    <m/>
    <n v="0"/>
    <s v="s.o."/>
    <m/>
    <m/>
    <m/>
    <n v="0"/>
    <x v="1"/>
    <m/>
    <m/>
    <n v="0"/>
    <n v="0"/>
    <n v="0"/>
    <n v="0"/>
    <n v="0"/>
    <n v="0"/>
    <n v="0"/>
    <n v="0"/>
    <s v=""/>
    <s v=" puisards et pompes submersibles"/>
    <s v="n/a"/>
    <n v="0"/>
    <s v="Oui"/>
    <s v="Non"/>
    <s v="Non"/>
    <n v="0"/>
    <n v="0"/>
    <n v="0"/>
  </r>
  <r>
    <m/>
    <m/>
    <s v="equipment du Basins de retention "/>
    <x v="3"/>
    <m/>
    <m/>
    <n v="0"/>
    <s v="s.o."/>
    <m/>
    <m/>
    <m/>
    <n v="0"/>
    <x v="1"/>
    <m/>
    <m/>
    <n v="0"/>
    <n v="0"/>
    <n v="0"/>
    <n v="0"/>
    <n v="0"/>
    <n v="0"/>
    <n v="0"/>
    <n v="0"/>
    <s v=""/>
    <s v="equipment du Basins de retention "/>
    <s v="n/a"/>
    <n v="0"/>
    <s v="Oui"/>
    <s v="Non"/>
    <s v="Non"/>
    <n v="0"/>
    <n v="0"/>
    <n v="0"/>
  </r>
  <r>
    <m/>
    <m/>
    <m/>
    <x v="0"/>
    <m/>
    <m/>
    <m/>
    <m/>
    <m/>
    <m/>
    <m/>
    <m/>
    <x v="0"/>
    <m/>
    <m/>
    <n v="0"/>
    <n v="0"/>
    <n v="0"/>
    <n v="0"/>
    <n v="0"/>
    <n v="0"/>
    <n v="0"/>
    <n v="0"/>
    <s v=""/>
    <s v=""/>
    <s v=""/>
    <s v=""/>
    <s v="Oui"/>
    <s v="Non"/>
    <s v="Non"/>
    <s v=""/>
    <s v=""/>
    <s v=""/>
  </r>
  <r>
    <s v="D 3011"/>
    <m/>
    <s v="SOURCE D'ÉNERGIE AUTRE QU'ÉLECTRIQUE"/>
    <x v="0"/>
    <m/>
    <m/>
    <m/>
    <m/>
    <m/>
    <m/>
    <m/>
    <m/>
    <x v="0"/>
    <n v="0"/>
    <m/>
    <n v="0"/>
    <n v="0"/>
    <n v="0"/>
    <n v="0"/>
    <n v="0"/>
    <n v="0"/>
    <n v="0"/>
    <n v="0"/>
    <s v=""/>
    <s v="SOURCE D'ÉNERGIE AUTRE QU'ÉLECTRIQU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s v="D 3011"/>
    <m/>
    <s v="Approvisionnement en gaz naturel et réseau intérieur"/>
    <x v="3"/>
    <m/>
    <m/>
    <n v="0"/>
    <s v="s.o."/>
    <m/>
    <m/>
    <m/>
    <n v="0"/>
    <x v="1"/>
    <m/>
    <m/>
    <n v="0"/>
    <n v="0"/>
    <n v="0"/>
    <n v="0"/>
    <n v="0"/>
    <n v="0"/>
    <n v="0"/>
    <n v="0"/>
    <s v=""/>
    <s v="Approvisionnement en gaz naturel et réseau intérieur"/>
    <s v="n/a"/>
    <n v="0"/>
    <s v="Oui"/>
    <s v="Non"/>
    <s v="Non"/>
    <n v="0"/>
    <n v="0"/>
    <n v="0"/>
  </r>
  <r>
    <s v="D 3012"/>
    <m/>
    <s v="Autres - SOURCE D'ÉNERGIE AUTRE QU'ÉLECTRIQUE"/>
    <x v="0"/>
    <m/>
    <m/>
    <m/>
    <m/>
    <m/>
    <m/>
    <m/>
    <m/>
    <x v="0"/>
    <n v="0"/>
    <m/>
    <n v="0"/>
    <n v="0"/>
    <n v="0"/>
    <n v="0"/>
    <n v="0"/>
    <n v="0"/>
    <n v="0"/>
    <n v="0"/>
    <s v=""/>
    <s v="Autres - SOURCE D'ÉNERGIE AUTRE QU'ÉLECTRIQUE"/>
    <s v=""/>
    <s v=""/>
    <s v="Oui"/>
    <s v="Oui"/>
    <s v="Oui"/>
    <s v=""/>
    <s v=""/>
    <s v=""/>
  </r>
  <r>
    <m/>
    <m/>
    <s v="Approvisionnement en huile de chauffage et réservoirs"/>
    <x v="3"/>
    <m/>
    <m/>
    <n v="0"/>
    <s v="s.o."/>
    <m/>
    <m/>
    <m/>
    <n v="0"/>
    <x v="1"/>
    <m/>
    <m/>
    <n v="0"/>
    <n v="0"/>
    <n v="0"/>
    <n v="0"/>
    <n v="0"/>
    <n v="0"/>
    <n v="0"/>
    <n v="0"/>
    <s v=""/>
    <s v="Approvisionnement en huile de chauffage et réservoirs"/>
    <s v="n/a"/>
    <n v="0"/>
    <s v="Oui"/>
    <s v="Non"/>
    <s v="Non"/>
    <n v="0"/>
    <n v="0"/>
    <n v="0"/>
  </r>
  <r>
    <m/>
    <m/>
    <s v="Approvisionnement en gaz propane et réservoirs"/>
    <x v="3"/>
    <m/>
    <m/>
    <n v="0"/>
    <s v="s.o."/>
    <m/>
    <m/>
    <m/>
    <n v="0"/>
    <x v="1"/>
    <m/>
    <m/>
    <n v="0"/>
    <n v="0"/>
    <n v="0"/>
    <n v="0"/>
    <n v="0"/>
    <n v="0"/>
    <n v="0"/>
    <n v="0"/>
    <s v=""/>
    <s v="Approvisionnement en gaz propane et réservoirs"/>
    <s v="n/a"/>
    <n v="0"/>
    <s v="Oui"/>
    <s v="Non"/>
    <s v="Non"/>
    <n v="0"/>
    <n v="0"/>
    <n v="0"/>
  </r>
  <r>
    <m/>
    <m/>
    <s v="Approvisionnement en charbon"/>
    <x v="3"/>
    <m/>
    <m/>
    <n v="0"/>
    <s v="s.o."/>
    <m/>
    <m/>
    <m/>
    <n v="0"/>
    <x v="1"/>
    <m/>
    <m/>
    <n v="0"/>
    <n v="0"/>
    <n v="0"/>
    <n v="0"/>
    <n v="0"/>
    <n v="0"/>
    <n v="0"/>
    <n v="0"/>
    <s v=""/>
    <s v="Approvisionnement en charbon"/>
    <s v="n/a"/>
    <n v="0"/>
    <s v="Oui"/>
    <s v="Non"/>
    <s v="Non"/>
    <n v="0"/>
    <n v="0"/>
    <n v="0"/>
  </r>
  <r>
    <m/>
    <m/>
    <s v="Approvisionnement en vapeur"/>
    <x v="3"/>
    <m/>
    <m/>
    <n v="0"/>
    <s v="s.o."/>
    <m/>
    <m/>
    <m/>
    <n v="0"/>
    <x v="1"/>
    <m/>
    <m/>
    <n v="0"/>
    <n v="0"/>
    <n v="0"/>
    <n v="0"/>
    <n v="0"/>
    <n v="0"/>
    <n v="0"/>
    <n v="0"/>
    <s v=""/>
    <s v="Approvisionnement en vapeur"/>
    <s v="n/a"/>
    <n v="0"/>
    <s v="Oui"/>
    <s v="Non"/>
    <s v="Non"/>
    <n v="0"/>
    <n v="0"/>
    <n v="0"/>
  </r>
  <r>
    <m/>
    <m/>
    <s v="Approvisionnement en eau chaude"/>
    <x v="3"/>
    <m/>
    <m/>
    <n v="0"/>
    <s v="s.o."/>
    <m/>
    <m/>
    <m/>
    <n v="0"/>
    <x v="1"/>
    <m/>
    <m/>
    <n v="0"/>
    <n v="0"/>
    <n v="0"/>
    <n v="0"/>
    <n v="0"/>
    <n v="0"/>
    <n v="0"/>
    <n v="0"/>
    <s v=""/>
    <s v="Approvisionnement en eau chaude"/>
    <s v="n/a"/>
    <n v="0"/>
    <s v="Oui"/>
    <s v="Non"/>
    <s v="Non"/>
    <n v="0"/>
    <n v="0"/>
    <n v="0"/>
  </r>
  <r>
    <m/>
    <m/>
    <s v="Système d'énergie solaire"/>
    <x v="3"/>
    <m/>
    <m/>
    <n v="0"/>
    <s v="s.o."/>
    <m/>
    <m/>
    <m/>
    <n v="0"/>
    <x v="1"/>
    <m/>
    <m/>
    <n v="0"/>
    <n v="0"/>
    <n v="0"/>
    <n v="0"/>
    <n v="0"/>
    <n v="0"/>
    <n v="0"/>
    <n v="0"/>
    <s v=""/>
    <s v="Système d'énergie solaire"/>
    <s v="n/a"/>
    <n v="0"/>
    <s v="Oui"/>
    <s v="Non"/>
    <s v="Non"/>
    <n v="0"/>
    <n v="0"/>
    <n v="0"/>
  </r>
  <r>
    <m/>
    <m/>
    <s v="Système d'énergie éolienne"/>
    <x v="3"/>
    <m/>
    <m/>
    <n v="0"/>
    <s v="s.o."/>
    <m/>
    <m/>
    <m/>
    <n v="0"/>
    <x v="1"/>
    <m/>
    <m/>
    <n v="0"/>
    <n v="0"/>
    <n v="0"/>
    <n v="0"/>
    <n v="0"/>
    <n v="0"/>
    <n v="0"/>
    <n v="0"/>
    <s v=""/>
    <s v="Système d'énergie éolienne"/>
    <s v="n/a"/>
    <n v="0"/>
    <s v="Oui"/>
    <s v="Non"/>
    <s v="Non"/>
    <n v="0"/>
    <n v="0"/>
    <n v="0"/>
  </r>
  <r>
    <m/>
    <m/>
    <m/>
    <x v="0"/>
    <m/>
    <m/>
    <m/>
    <m/>
    <m/>
    <m/>
    <m/>
    <m/>
    <x v="0"/>
    <m/>
    <m/>
    <n v="0"/>
    <n v="0"/>
    <n v="0"/>
    <n v="0"/>
    <n v="0"/>
    <n v="0"/>
    <n v="0"/>
    <n v="0"/>
    <s v=""/>
    <s v=""/>
    <s v=""/>
    <s v=""/>
    <s v="Oui"/>
    <s v="Non"/>
    <s v="Non"/>
    <s v=""/>
    <s v=""/>
    <s v=""/>
  </r>
  <r>
    <s v="D 3021"/>
    <m/>
    <s v="SYSTÈME CENTRAL DE CHAUFFAGE (vapeur, eau chaude, air chaud)"/>
    <x v="0"/>
    <m/>
    <m/>
    <m/>
    <m/>
    <m/>
    <m/>
    <m/>
    <m/>
    <x v="0"/>
    <n v="0"/>
    <m/>
    <n v="0"/>
    <n v="0"/>
    <n v="0"/>
    <n v="0"/>
    <n v="0"/>
    <n v="0"/>
    <n v="0"/>
    <n v="0"/>
    <s v=""/>
    <s v="SYSTÈME CENTRAL DE CHAUFFAGE (vapeur, eau chaude, air chaud)"/>
    <s v=""/>
    <s v=""/>
    <s v="Oui"/>
    <s v="Oui"/>
    <s v="Oui"/>
    <s v=""/>
    <s v=""/>
    <s v=""/>
  </r>
  <r>
    <m/>
    <m/>
    <s v="Chaudière pour chauffage"/>
    <x v="3"/>
    <m/>
    <m/>
    <n v="0"/>
    <s v="s.o."/>
    <m/>
    <m/>
    <m/>
    <n v="0"/>
    <x v="1"/>
    <m/>
    <m/>
    <n v="0"/>
    <n v="0"/>
    <n v="0"/>
    <n v="0"/>
    <n v="0"/>
    <n v="0"/>
    <n v="0"/>
    <n v="0"/>
    <s v=""/>
    <s v="Chaudière pour chauffage"/>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3031"/>
    <m/>
    <s v="SYSTÈME CENTRAL DE refroidisment (eau mitigé, eau froide , refrigerent)"/>
    <x v="0"/>
    <m/>
    <m/>
    <m/>
    <m/>
    <m/>
    <m/>
    <m/>
    <m/>
    <x v="0"/>
    <n v="0"/>
    <m/>
    <n v="0"/>
    <n v="0"/>
    <n v="0"/>
    <n v="0"/>
    <n v="0"/>
    <n v="0"/>
    <n v="0"/>
    <n v="0"/>
    <s v=""/>
    <s v="SYSTÈME CENTRAL DE refroidisment (eau mitigé, eau froide , refrigerent)"/>
    <s v=""/>
    <s v=""/>
    <s v="Oui"/>
    <s v="Oui"/>
    <s v="Oui"/>
    <s v=""/>
    <s v=""/>
    <s v=""/>
  </r>
  <r>
    <m/>
    <m/>
    <s v="Tour d'Eau "/>
    <x v="3"/>
    <m/>
    <m/>
    <n v="0"/>
    <s v="s.o."/>
    <m/>
    <m/>
    <m/>
    <n v="0"/>
    <x v="1"/>
    <m/>
    <m/>
    <n v="0"/>
    <n v="0"/>
    <n v="0"/>
    <n v="0"/>
    <n v="0"/>
    <n v="0"/>
    <n v="0"/>
    <n v="0"/>
    <s v=""/>
    <s v="Tour d'Eau "/>
    <s v="n/a"/>
    <n v="0"/>
    <s v="Oui"/>
    <s v="Non"/>
    <s v="Non"/>
    <n v="0"/>
    <n v="0"/>
    <n v="0"/>
  </r>
  <r>
    <m/>
    <m/>
    <s v="Refroidisseur (Chiller)"/>
    <x v="3"/>
    <m/>
    <m/>
    <n v="0"/>
    <s v="s.o."/>
    <m/>
    <m/>
    <m/>
    <n v="0"/>
    <x v="1"/>
    <m/>
    <m/>
    <n v="0"/>
    <n v="0"/>
    <n v="0"/>
    <n v="0"/>
    <n v="0"/>
    <n v="0"/>
    <n v="0"/>
    <n v="0"/>
    <s v=""/>
    <s v="Refroidisseur (Chiller)"/>
    <s v="n/a"/>
    <n v="0"/>
    <s v="Oui"/>
    <s v="Non"/>
    <s v="Non"/>
    <n v="0"/>
    <n v="0"/>
    <n v="0"/>
  </r>
  <r>
    <m/>
    <m/>
    <s v="Condenseur commune - independant"/>
    <x v="3"/>
    <m/>
    <m/>
    <n v="0"/>
    <s v="s.o."/>
    <m/>
    <m/>
    <m/>
    <n v="0"/>
    <x v="1"/>
    <m/>
    <m/>
    <n v="0"/>
    <n v="0"/>
    <n v="0"/>
    <n v="0"/>
    <n v="0"/>
    <n v="0"/>
    <n v="0"/>
    <n v="0"/>
    <s v=""/>
    <s v="Condenseur commune - independant"/>
    <s v="n/a"/>
    <n v="0"/>
    <s v="Oui"/>
    <s v="Non"/>
    <s v="Non"/>
    <n v="0"/>
    <n v="0"/>
    <n v="0"/>
  </r>
  <r>
    <m/>
    <m/>
    <m/>
    <x v="0"/>
    <m/>
    <m/>
    <m/>
    <m/>
    <m/>
    <m/>
    <m/>
    <m/>
    <x v="0"/>
    <m/>
    <m/>
    <n v="0"/>
    <n v="0"/>
    <n v="0"/>
    <n v="0"/>
    <n v="0"/>
    <n v="0"/>
    <n v="0"/>
    <n v="0"/>
    <s v=""/>
    <s v=""/>
    <s v=""/>
    <s v=""/>
    <s v="Oui"/>
    <s v="Non"/>
    <s v="Non"/>
    <s v=""/>
    <s v=""/>
    <s v=""/>
  </r>
  <r>
    <s v="D 3041"/>
    <m/>
    <s v="Système de ventilation central (incluant climatisation et chauffage si présents)"/>
    <x v="0"/>
    <m/>
    <m/>
    <m/>
    <m/>
    <m/>
    <m/>
    <m/>
    <m/>
    <x v="0"/>
    <n v="0"/>
    <m/>
    <n v="0"/>
    <n v="0"/>
    <n v="0"/>
    <n v="0"/>
    <n v="0"/>
    <n v="0"/>
    <n v="0"/>
    <n v="0"/>
    <s v=""/>
    <s v="Système de ventilation central (incluant climatisation et chauffage si présents)"/>
    <s v=""/>
    <s v=""/>
    <s v="Oui"/>
    <s v="Oui"/>
    <s v="Oui"/>
    <s v=""/>
    <s v=""/>
    <s v=""/>
  </r>
  <r>
    <m/>
    <m/>
    <s v="Distribution de CVCA (gaines de ventilation etc..)"/>
    <x v="3"/>
    <m/>
    <m/>
    <n v="0"/>
    <s v="s.o."/>
    <m/>
    <m/>
    <m/>
    <n v="0"/>
    <x v="1"/>
    <m/>
    <m/>
    <n v="0"/>
    <n v="0"/>
    <n v="0"/>
    <n v="0"/>
    <n v="0"/>
    <n v="0"/>
    <n v="0"/>
    <n v="0"/>
    <s v=""/>
    <s v="Distribution de CVCA (gaines de ventilation etc..)"/>
    <s v="n/a"/>
    <n v="0"/>
    <s v="Oui"/>
    <s v="Non"/>
    <s v="Non"/>
    <n v="0"/>
    <n v="0"/>
    <n v="0"/>
  </r>
  <r>
    <m/>
    <m/>
    <s v="Système d'alimentation et de distribution d'air"/>
    <x v="3"/>
    <m/>
    <m/>
    <n v="0"/>
    <s v="s.o."/>
    <m/>
    <m/>
    <m/>
    <n v="0"/>
    <x v="1"/>
    <m/>
    <m/>
    <n v="0"/>
    <n v="0"/>
    <n v="0"/>
    <n v="0"/>
    <n v="0"/>
    <n v="0"/>
    <n v="0"/>
    <n v="0"/>
    <s v=""/>
    <s v="Système d'alimentation et de distribution d'air"/>
    <s v="n/a"/>
    <n v="0"/>
    <s v="Oui"/>
    <s v="Non"/>
    <s v="Non"/>
    <n v="0"/>
    <n v="0"/>
    <n v="0"/>
  </r>
  <r>
    <m/>
    <m/>
    <s v="Système d'évacuation d'air (sans échangeur)"/>
    <x v="3"/>
    <m/>
    <m/>
    <n v="0"/>
    <s v="s.o."/>
    <m/>
    <m/>
    <m/>
    <n v="0"/>
    <x v="1"/>
    <m/>
    <m/>
    <n v="0"/>
    <n v="0"/>
    <n v="0"/>
    <n v="0"/>
    <n v="0"/>
    <n v="0"/>
    <n v="0"/>
    <n v="0"/>
    <s v=""/>
    <s v="Système d'évacuation d'air (sans échangeur)"/>
    <s v="n/a"/>
    <n v="0"/>
    <s v="Oui"/>
    <s v="Non"/>
    <s v="Non"/>
    <n v="0"/>
    <n v="0"/>
    <n v="0"/>
  </r>
  <r>
    <m/>
    <m/>
    <s v="Ventilateur(s)  (distribution commun/ gaine de ventiation commune)"/>
    <x v="3"/>
    <m/>
    <m/>
    <n v="0"/>
    <s v="s.o."/>
    <m/>
    <m/>
    <m/>
    <n v="0"/>
    <x v="1"/>
    <m/>
    <m/>
    <n v="0"/>
    <n v="0"/>
    <n v="0"/>
    <n v="0"/>
    <n v="0"/>
    <n v="0"/>
    <n v="0"/>
    <n v="0"/>
    <s v=""/>
    <s v="Ventilateur(s)  (distribution commun/ gaine de ventiation commune)"/>
    <s v="n/a"/>
    <n v="0"/>
    <s v="Oui"/>
    <s v="Non"/>
    <s v="Non"/>
    <n v="0"/>
    <n v="0"/>
    <n v="0"/>
  </r>
  <r>
    <m/>
    <m/>
    <s v="Ventilateurs d'evacuation  pour logements - au toit ou garage"/>
    <x v="3"/>
    <m/>
    <m/>
    <n v="0"/>
    <s v="s.o."/>
    <m/>
    <m/>
    <m/>
    <n v="0"/>
    <x v="1"/>
    <m/>
    <m/>
    <n v="0"/>
    <n v="0"/>
    <n v="0"/>
    <n v="0"/>
    <n v="0"/>
    <n v="0"/>
    <n v="0"/>
    <n v="0"/>
    <s v=""/>
    <s v="Ventilateurs d'evacuation  pour logements - au toit ou garage"/>
    <s v="n/a"/>
    <n v="0"/>
    <s v="Oui"/>
    <s v="Non"/>
    <s v="Non"/>
    <n v="0"/>
    <n v="0"/>
    <n v="0"/>
  </r>
  <r>
    <m/>
    <m/>
    <s v="Ventilateurs d'evacuation  chute a dechets au toit "/>
    <x v="3"/>
    <m/>
    <m/>
    <n v="0"/>
    <s v="s.o."/>
    <m/>
    <m/>
    <m/>
    <n v="0"/>
    <x v="1"/>
    <m/>
    <m/>
    <n v="0"/>
    <n v="0"/>
    <n v="0"/>
    <n v="0"/>
    <n v="0"/>
    <n v="0"/>
    <n v="0"/>
    <n v="0"/>
    <s v=""/>
    <s v="Ventilateurs d'evacuation  chute a dechets au toit "/>
    <s v="n/a"/>
    <n v="0"/>
    <s v="Oui"/>
    <s v="Non"/>
    <s v="Non"/>
    <n v="0"/>
    <n v="0"/>
    <n v="0"/>
  </r>
  <r>
    <m/>
    <m/>
    <s v="Ventilateurs d'evacuation  commun pour des SDBt "/>
    <x v="3"/>
    <m/>
    <m/>
    <n v="0"/>
    <s v="s.o."/>
    <m/>
    <m/>
    <m/>
    <n v="0"/>
    <x v="1"/>
    <m/>
    <m/>
    <n v="0"/>
    <n v="0"/>
    <n v="0"/>
    <n v="0"/>
    <n v="0"/>
    <n v="0"/>
    <n v="0"/>
    <n v="0"/>
    <s v=""/>
    <s v="Ventilateurs d'evacuation  commun pour des SDBt "/>
    <s v="n/a"/>
    <n v="0"/>
    <s v="Oui"/>
    <s v="Non"/>
    <s v="Non"/>
    <n v="0"/>
    <n v="0"/>
    <n v="0"/>
  </r>
  <r>
    <m/>
    <m/>
    <s v="Climatiseur / Thermopompe  (raccordé au reseau refroidie d'eau CVCA)"/>
    <x v="3"/>
    <m/>
    <m/>
    <n v="0"/>
    <s v="s.o."/>
    <m/>
    <m/>
    <m/>
    <n v="0"/>
    <x v="1"/>
    <m/>
    <m/>
    <n v="0"/>
    <n v="0"/>
    <n v="0"/>
    <n v="0"/>
    <n v="0"/>
    <n v="0"/>
    <n v="0"/>
    <n v="0"/>
    <s v=""/>
    <s v="Climatiseur / Thermopompe  (raccordé au reseau refroidie d'eau CVCA)"/>
    <s v="n/a"/>
    <n v="0"/>
    <s v="Oui"/>
    <s v="Non"/>
    <s v="Non"/>
    <n v="0"/>
    <n v="0"/>
    <n v="0"/>
  </r>
  <r>
    <m/>
    <m/>
    <s v="Évaporateur(s) individuel(s) -   VRF (raccores au reseaude refrigerant commune)"/>
    <x v="3"/>
    <m/>
    <m/>
    <n v="0"/>
    <s v="s.o."/>
    <m/>
    <m/>
    <m/>
    <n v="0"/>
    <x v="1"/>
    <m/>
    <m/>
    <n v="0"/>
    <n v="0"/>
    <n v="0"/>
    <n v="0"/>
    <n v="0"/>
    <n v="0"/>
    <n v="0"/>
    <n v="0"/>
    <s v=""/>
    <s v="Évaporateur(s) individuel(s) -   VRF (raccores au reseaude refrigerant commune)"/>
    <s v="n/a"/>
    <n v="0"/>
    <s v="Oui"/>
    <s v="Non"/>
    <s v="Non"/>
    <n v="0"/>
    <n v="0"/>
    <n v="0"/>
  </r>
  <r>
    <m/>
    <m/>
    <s v="Unité(s) de toit(s) "/>
    <x v="3"/>
    <m/>
    <m/>
    <n v="0"/>
    <s v="s.o."/>
    <m/>
    <m/>
    <m/>
    <n v="0"/>
    <x v="1"/>
    <m/>
    <m/>
    <n v="0"/>
    <n v="0"/>
    <n v="0"/>
    <n v="0"/>
    <n v="0"/>
    <n v="0"/>
    <n v="0"/>
    <n v="0"/>
    <s v=""/>
    <s v="Unité(s) de toit(s) "/>
    <s v="n/a"/>
    <n v="0"/>
    <s v="Oui"/>
    <s v="Non"/>
    <s v="Non"/>
    <n v="0"/>
    <n v="0"/>
    <n v="0"/>
  </r>
  <r>
    <m/>
    <m/>
    <s v="Ventilateur(s)  de recuperation (Pas echangeur d'air VRC)"/>
    <x v="3"/>
    <m/>
    <m/>
    <n v="0"/>
    <s v="s.o."/>
    <m/>
    <m/>
    <m/>
    <n v="0"/>
    <x v="1"/>
    <m/>
    <m/>
    <n v="0"/>
    <n v="0"/>
    <n v="0"/>
    <n v="0"/>
    <n v="0"/>
    <n v="0"/>
    <n v="0"/>
    <n v="0"/>
    <s v=""/>
    <s v="Ventilateur(s)  de recuperation (Pas echangeur d'air VRC)"/>
    <s v="n/a"/>
    <n v="0"/>
    <s v="Oui"/>
    <s v="Non"/>
    <s v="Non"/>
    <n v="0"/>
    <n v="0"/>
    <n v="0"/>
  </r>
  <r>
    <m/>
    <m/>
    <s v="Serpintin de recuperation "/>
    <x v="3"/>
    <m/>
    <m/>
    <n v="0"/>
    <s v="s.o."/>
    <m/>
    <m/>
    <m/>
    <n v="0"/>
    <x v="1"/>
    <m/>
    <m/>
    <n v="0"/>
    <n v="0"/>
    <n v="0"/>
    <n v="0"/>
    <n v="0"/>
    <n v="0"/>
    <n v="0"/>
    <n v="0"/>
    <s v=""/>
    <s v="Serpintin de recuperation "/>
    <s v="n/a"/>
    <n v="0"/>
    <s v="Oui"/>
    <s v="Non"/>
    <s v="Non"/>
    <n v="0"/>
    <n v="0"/>
    <n v="0"/>
  </r>
  <r>
    <m/>
    <m/>
    <s v="Ventilo convecteurs CVCA  (raccordé au reseau refroidie d'eau CVCA)"/>
    <x v="3"/>
    <m/>
    <m/>
    <n v="0"/>
    <s v="s.o."/>
    <m/>
    <m/>
    <m/>
    <n v="0"/>
    <x v="1"/>
    <m/>
    <m/>
    <n v="0"/>
    <n v="0"/>
    <n v="0"/>
    <n v="0"/>
    <n v="0"/>
    <n v="0"/>
    <n v="0"/>
    <n v="0"/>
    <s v=""/>
    <s v="Ventilo convecteurs CVCA  (raccordé au reseau refroidie d'eau CVCA)"/>
    <s v="n/a"/>
    <n v="0"/>
    <s v="Oui"/>
    <s v="Non"/>
    <s v="Non"/>
    <n v="0"/>
    <n v="0"/>
    <n v="0"/>
  </r>
  <r>
    <m/>
    <m/>
    <s v="Aérotherme(s) - Eau de chauffage  (raccordé au reseau refroidie d'eau CVCA)"/>
    <x v="3"/>
    <m/>
    <m/>
    <n v="0"/>
    <s v="s.o."/>
    <m/>
    <m/>
    <m/>
    <n v="0"/>
    <x v="1"/>
    <m/>
    <m/>
    <n v="0"/>
    <n v="0"/>
    <n v="0"/>
    <n v="0"/>
    <n v="0"/>
    <n v="0"/>
    <n v="0"/>
    <n v="0"/>
    <s v=""/>
    <s v="Aérotherme(s) - Eau de chauffage  (raccordé au reseau refroidie d'eau CVCA)"/>
    <s v="n/a"/>
    <n v="0"/>
    <s v="Oui"/>
    <s v="Non"/>
    <s v="Non"/>
    <n v="0"/>
    <n v="0"/>
    <n v="0"/>
  </r>
  <r>
    <m/>
    <m/>
    <s v="Radiateurs  CVCA -  (raccordé au reseau refroidie d'eau CVCA)"/>
    <x v="3"/>
    <m/>
    <m/>
    <n v="0"/>
    <s v="s.o."/>
    <m/>
    <m/>
    <m/>
    <n v="0"/>
    <x v="1"/>
    <m/>
    <m/>
    <n v="0"/>
    <n v="0"/>
    <n v="0"/>
    <n v="0"/>
    <n v="0"/>
    <n v="0"/>
    <n v="0"/>
    <n v="0"/>
    <s v=""/>
    <s v="Radiateurs  CVCA -  (raccordé au reseau refroidie d'eau CVCA)"/>
    <s v="n/a"/>
    <n v="0"/>
    <s v="Oui"/>
    <s v="Non"/>
    <s v="Non"/>
    <n v="0"/>
    <n v="0"/>
    <n v="0"/>
  </r>
  <r>
    <m/>
    <m/>
    <s v="Groupe de traitment de l'air"/>
    <x v="3"/>
    <m/>
    <m/>
    <n v="0"/>
    <s v="s.o."/>
    <m/>
    <m/>
    <m/>
    <n v="0"/>
    <x v="1"/>
    <m/>
    <m/>
    <n v="0"/>
    <n v="0"/>
    <n v="0"/>
    <n v="0"/>
    <n v="0"/>
    <n v="0"/>
    <n v="0"/>
    <n v="0"/>
    <s v=""/>
    <s v="Groupe de traitment de l'air"/>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3042"/>
    <m/>
    <s v="Réseau de Transmission d'énergie CVCA central (d'eau, de réfrigérant ou de vapeur)"/>
    <x v="0"/>
    <m/>
    <m/>
    <m/>
    <m/>
    <m/>
    <m/>
    <m/>
    <m/>
    <x v="0"/>
    <n v="0"/>
    <m/>
    <n v="0"/>
    <n v="0"/>
    <n v="0"/>
    <n v="0"/>
    <n v="0"/>
    <n v="0"/>
    <n v="0"/>
    <n v="0"/>
    <s v=""/>
    <s v="Réseau de Transmission d'énergie CVCA central (d'eau, de réfrigérant ou de vapeur)"/>
    <s v=""/>
    <s v=""/>
    <s v="Oui"/>
    <s v="Oui"/>
    <s v="Oui"/>
    <s v=""/>
    <s v=""/>
    <s v=""/>
  </r>
  <r>
    <m/>
    <m/>
    <s v="Réseau(x) de distribution de chauffage à l'eau chaude"/>
    <x v="3"/>
    <m/>
    <m/>
    <n v="0"/>
    <s v="s.o."/>
    <m/>
    <m/>
    <m/>
    <n v="0"/>
    <x v="1"/>
    <m/>
    <m/>
    <n v="0"/>
    <n v="0"/>
    <n v="0"/>
    <n v="0"/>
    <n v="0"/>
    <n v="0"/>
    <n v="0"/>
    <n v="0"/>
    <s v=""/>
    <s v="Réseau(x) de distribution de chauffage à l'eau chaude"/>
    <s v="n/a"/>
    <n v="0"/>
    <s v="Oui"/>
    <s v="Non"/>
    <s v="Non"/>
    <n v="0"/>
    <n v="0"/>
    <n v="0"/>
  </r>
  <r>
    <m/>
    <m/>
    <s v="Radiateurs, aérotherme de chauffage à l'eau chaude"/>
    <x v="3"/>
    <m/>
    <m/>
    <n v="0"/>
    <s v="s.o."/>
    <m/>
    <m/>
    <m/>
    <n v="0"/>
    <x v="1"/>
    <m/>
    <m/>
    <n v="0"/>
    <n v="0"/>
    <n v="0"/>
    <n v="0"/>
    <n v="0"/>
    <n v="0"/>
    <n v="0"/>
    <n v="0"/>
    <s v=""/>
    <s v="Radiateurs, aérotherme de chauffage à l'eau chaude"/>
    <s v="n/a"/>
    <n v="0"/>
    <s v="Oui"/>
    <s v="Non"/>
    <s v="Non"/>
    <n v="0"/>
    <n v="0"/>
    <n v="0"/>
  </r>
  <r>
    <m/>
    <m/>
    <m/>
    <x v="0"/>
    <m/>
    <m/>
    <n v="0"/>
    <s v="s.o."/>
    <m/>
    <m/>
    <m/>
    <n v="0"/>
    <x v="1"/>
    <m/>
    <m/>
    <n v="0"/>
    <n v="0"/>
    <n v="0"/>
    <n v="0"/>
    <n v="0"/>
    <n v="0"/>
    <n v="0"/>
    <n v="0"/>
    <s v=""/>
    <s v=""/>
    <s v="n/a"/>
    <n v="0"/>
    <s v="Oui"/>
    <s v="Non"/>
    <s v="Non"/>
    <n v="0"/>
    <n v="0"/>
    <n v="0"/>
  </r>
  <r>
    <m/>
    <m/>
    <s v="Réseau(x) de distribution de chauffage à vapeur"/>
    <x v="3"/>
    <m/>
    <m/>
    <n v="0"/>
    <s v="s.o."/>
    <m/>
    <m/>
    <m/>
    <n v="0"/>
    <x v="1"/>
    <m/>
    <m/>
    <n v="0"/>
    <n v="0"/>
    <n v="0"/>
    <n v="0"/>
    <n v="0"/>
    <n v="0"/>
    <n v="0"/>
    <n v="0"/>
    <s v=""/>
    <s v="Réseau(x) de distribution de chauffage à vapeur"/>
    <s v="n/a"/>
    <n v="0"/>
    <s v="Oui"/>
    <s v="Non"/>
    <s v="Non"/>
    <n v="0"/>
    <n v="0"/>
    <n v="0"/>
  </r>
  <r>
    <m/>
    <m/>
    <s v="Réseau(x) de distribution d'eau mitigée"/>
    <x v="3"/>
    <m/>
    <m/>
    <n v="0"/>
    <s v="s.o."/>
    <m/>
    <m/>
    <m/>
    <n v="0"/>
    <x v="1"/>
    <m/>
    <m/>
    <n v="0"/>
    <n v="0"/>
    <n v="0"/>
    <n v="0"/>
    <n v="0"/>
    <n v="0"/>
    <n v="0"/>
    <n v="0"/>
    <s v=""/>
    <s v="Réseau(x) de distribution d'eau mitigée"/>
    <s v="n/a"/>
    <n v="0"/>
    <s v="Oui"/>
    <s v="Non"/>
    <s v="Non"/>
    <n v="0"/>
    <n v="0"/>
    <n v="0"/>
  </r>
  <r>
    <m/>
    <m/>
    <s v="Réseau(x) de distribution geothermie"/>
    <x v="3"/>
    <m/>
    <m/>
    <n v="0"/>
    <s v="s.o."/>
    <m/>
    <m/>
    <m/>
    <n v="0"/>
    <x v="1"/>
    <m/>
    <m/>
    <n v="0"/>
    <n v="0"/>
    <n v="0"/>
    <n v="0"/>
    <n v="0"/>
    <n v="0"/>
    <n v="0"/>
    <n v="0"/>
    <s v=""/>
    <s v="Réseau(x) de distribution geothermie"/>
    <s v="n/a"/>
    <n v="0"/>
    <s v="Oui"/>
    <s v="Non"/>
    <s v="Non"/>
    <n v="0"/>
    <n v="0"/>
    <n v="0"/>
  </r>
  <r>
    <m/>
    <m/>
    <s v="Réseau(x) de distribution d'eau refroidie"/>
    <x v="3"/>
    <m/>
    <m/>
    <n v="0"/>
    <s v="s.o."/>
    <m/>
    <m/>
    <m/>
    <n v="0"/>
    <x v="1"/>
    <m/>
    <m/>
    <n v="0"/>
    <n v="0"/>
    <n v="0"/>
    <n v="0"/>
    <n v="0"/>
    <n v="0"/>
    <n v="0"/>
    <n v="0"/>
    <s v=""/>
    <s v="Réseau(x) de distribution d'eau refroidie"/>
    <s v="n/a"/>
    <n v="0"/>
    <s v="Oui"/>
    <s v="Non"/>
    <s v="Non"/>
    <n v="0"/>
    <n v="0"/>
    <n v="0"/>
  </r>
  <r>
    <m/>
    <m/>
    <s v="Réseau(x) de distribution de refrigerant"/>
    <x v="3"/>
    <m/>
    <m/>
    <n v="0"/>
    <s v="s.o."/>
    <m/>
    <m/>
    <m/>
    <n v="0"/>
    <x v="1"/>
    <m/>
    <m/>
    <n v="0"/>
    <n v="0"/>
    <n v="0"/>
    <n v="0"/>
    <n v="0"/>
    <n v="0"/>
    <n v="0"/>
    <n v="0"/>
    <s v=""/>
    <s v="Réseau(x) de distribution de refrigerant"/>
    <s v="n/a"/>
    <n v="0"/>
    <s v="Oui"/>
    <s v="Non"/>
    <s v="Non"/>
    <n v="0"/>
    <n v="0"/>
    <n v="0"/>
  </r>
  <r>
    <m/>
    <m/>
    <m/>
    <x v="0"/>
    <m/>
    <m/>
    <n v="0"/>
    <s v="s.o."/>
    <m/>
    <m/>
    <m/>
    <n v="0"/>
    <x v="1"/>
    <m/>
    <m/>
    <n v="0"/>
    <n v="0"/>
    <n v="0"/>
    <n v="0"/>
    <n v="0"/>
    <n v="0"/>
    <n v="0"/>
    <n v="0"/>
    <s v=""/>
    <s v=""/>
    <s v="n/a"/>
    <n v="0"/>
    <s v="Oui"/>
    <s v="Non"/>
    <s v="Non"/>
    <n v="0"/>
    <n v="0"/>
    <n v="0"/>
  </r>
  <r>
    <m/>
    <m/>
    <s v="Pompe(s) de circulation - CVCA"/>
    <x v="3"/>
    <m/>
    <m/>
    <n v="0"/>
    <s v="s.o."/>
    <m/>
    <m/>
    <m/>
    <n v="0"/>
    <x v="1"/>
    <m/>
    <m/>
    <n v="0"/>
    <n v="0"/>
    <n v="0"/>
    <n v="0"/>
    <n v="0"/>
    <n v="0"/>
    <n v="0"/>
    <n v="0"/>
    <s v=""/>
    <s v="Pompe(s) de circulation - CVCA"/>
    <s v="n/a"/>
    <n v="0"/>
    <s v="Oui"/>
    <s v="Non"/>
    <s v="Non"/>
    <n v="0"/>
    <n v="0"/>
    <n v="0"/>
  </r>
  <r>
    <m/>
    <m/>
    <s v="Traitement chimique - CVCA"/>
    <x v="3"/>
    <m/>
    <m/>
    <n v="0"/>
    <s v="s.o."/>
    <m/>
    <m/>
    <m/>
    <n v="0"/>
    <x v="1"/>
    <m/>
    <m/>
    <n v="0"/>
    <n v="0"/>
    <n v="0"/>
    <n v="0"/>
    <n v="0"/>
    <n v="0"/>
    <n v="0"/>
    <n v="0"/>
    <s v=""/>
    <s v="Traitement chimique - CVCA"/>
    <s v="n/a"/>
    <n v="0"/>
    <s v="Oui"/>
    <s v="Non"/>
    <s v="Non"/>
    <n v="0"/>
    <n v="0"/>
    <n v="0"/>
  </r>
  <r>
    <m/>
    <m/>
    <s v="Controleurs"/>
    <x v="3"/>
    <m/>
    <m/>
    <n v="0"/>
    <s v="s.o."/>
    <m/>
    <m/>
    <m/>
    <n v="0"/>
    <x v="1"/>
    <m/>
    <m/>
    <n v="0"/>
    <n v="0"/>
    <n v="0"/>
    <n v="0"/>
    <n v="0"/>
    <n v="0"/>
    <n v="0"/>
    <n v="0"/>
    <s v=""/>
    <s v="Controleurs"/>
    <s v="n/a"/>
    <n v="0"/>
    <s v="Oui"/>
    <s v="Non"/>
    <s v="Non"/>
    <n v="0"/>
    <n v="0"/>
    <n v="0"/>
  </r>
  <r>
    <m/>
    <m/>
    <s v="Filtres"/>
    <x v="3"/>
    <m/>
    <m/>
    <n v="0"/>
    <s v="s.o."/>
    <m/>
    <m/>
    <m/>
    <n v="0"/>
    <x v="1"/>
    <m/>
    <m/>
    <n v="0"/>
    <n v="0"/>
    <n v="0"/>
    <n v="0"/>
    <n v="0"/>
    <n v="0"/>
    <n v="0"/>
    <n v="0"/>
    <s v=""/>
    <s v="Filtres"/>
    <s v="n/a"/>
    <n v="0"/>
    <s v="Oui"/>
    <s v="Non"/>
    <s v="Non"/>
    <n v="0"/>
    <n v="0"/>
    <n v="0"/>
  </r>
  <r>
    <m/>
    <m/>
    <s v="Système d'ajoute de glycol"/>
    <x v="3"/>
    <m/>
    <m/>
    <n v="0"/>
    <s v="s.o."/>
    <m/>
    <m/>
    <m/>
    <n v="0"/>
    <x v="1"/>
    <m/>
    <m/>
    <n v="0"/>
    <n v="0"/>
    <n v="0"/>
    <n v="0"/>
    <n v="0"/>
    <n v="0"/>
    <n v="0"/>
    <n v="0"/>
    <s v=""/>
    <s v="Système d'ajoute de glycol"/>
    <s v="n/a"/>
    <n v="0"/>
    <s v="Oui"/>
    <s v="Non"/>
    <s v="Non"/>
    <n v="0"/>
    <n v="0"/>
    <n v="0"/>
  </r>
  <r>
    <m/>
    <m/>
    <s v="Échangeur à plaques"/>
    <x v="3"/>
    <m/>
    <m/>
    <n v="0"/>
    <s v="s.o."/>
    <m/>
    <m/>
    <m/>
    <n v="0"/>
    <x v="1"/>
    <m/>
    <m/>
    <n v="0"/>
    <n v="0"/>
    <n v="0"/>
    <n v="0"/>
    <n v="0"/>
    <n v="0"/>
    <n v="0"/>
    <n v="0"/>
    <s v=""/>
    <s v="Échangeur à plaques"/>
    <s v="n/a"/>
    <n v="0"/>
    <s v="Oui"/>
    <s v="Non"/>
    <s v="Non"/>
    <n v="0"/>
    <n v="0"/>
    <n v="0"/>
  </r>
  <r>
    <m/>
    <m/>
    <s v="Échangeur thermique à calandre (à tubes)"/>
    <x v="3"/>
    <m/>
    <m/>
    <n v="0"/>
    <s v="s.o."/>
    <m/>
    <m/>
    <m/>
    <n v="0"/>
    <x v="1"/>
    <m/>
    <m/>
    <n v="0"/>
    <n v="0"/>
    <n v="0"/>
    <n v="0"/>
    <n v="0"/>
    <n v="0"/>
    <n v="0"/>
    <n v="0"/>
    <s v=""/>
    <s v="Échangeur thermique à calandre (à tubes)"/>
    <s v="n/a"/>
    <n v="0"/>
    <s v="Oui"/>
    <s v="Non"/>
    <s v="Non"/>
    <n v="0"/>
    <n v="0"/>
    <n v="0"/>
  </r>
  <r>
    <m/>
    <m/>
    <s v=" Réservoir d’eau hydronique"/>
    <x v="3"/>
    <m/>
    <m/>
    <n v="0"/>
    <s v="s.o."/>
    <m/>
    <m/>
    <m/>
    <n v="0"/>
    <x v="1"/>
    <m/>
    <m/>
    <n v="0"/>
    <n v="0"/>
    <n v="0"/>
    <n v="0"/>
    <n v="0"/>
    <n v="0"/>
    <n v="0"/>
    <n v="0"/>
    <s v=""/>
    <s v=" Réservoir d’eau hydronique"/>
    <s v="n/a"/>
    <n v="0"/>
    <s v="Oui"/>
    <s v="Non"/>
    <s v="Non"/>
    <n v="0"/>
    <n v="0"/>
    <n v="0"/>
  </r>
  <r>
    <m/>
    <m/>
    <s v="Chauffe-eau indirect "/>
    <x v="3"/>
    <m/>
    <m/>
    <n v="0"/>
    <s v="s.o."/>
    <m/>
    <m/>
    <m/>
    <n v="0"/>
    <x v="1"/>
    <m/>
    <m/>
    <n v="0"/>
    <n v="0"/>
    <n v="0"/>
    <n v="0"/>
    <n v="0"/>
    <n v="0"/>
    <n v="0"/>
    <n v="0"/>
    <s v=""/>
    <s v="Chauffe-eau indirect "/>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3043"/>
    <m/>
    <s v="Système specialisée : ventilation d'air frais central"/>
    <x v="0"/>
    <m/>
    <m/>
    <m/>
    <m/>
    <m/>
    <m/>
    <m/>
    <m/>
    <x v="0"/>
    <n v="0"/>
    <m/>
    <n v="0"/>
    <n v="0"/>
    <n v="0"/>
    <n v="0"/>
    <n v="0"/>
    <n v="0"/>
    <n v="0"/>
    <n v="0"/>
    <s v=""/>
    <s v="Système specialisée : ventilation d'air frais central"/>
    <s v=""/>
    <s v=""/>
    <s v="Oui"/>
    <s v="Oui"/>
    <s v="Oui"/>
    <s v=""/>
    <s v=""/>
    <s v=""/>
  </r>
  <r>
    <m/>
    <m/>
    <s v="Unité(s) d'apport d'air frais"/>
    <x v="3"/>
    <m/>
    <m/>
    <n v="0"/>
    <s v="s.o."/>
    <m/>
    <m/>
    <m/>
    <n v="0"/>
    <x v="1"/>
    <m/>
    <m/>
    <n v="0"/>
    <n v="0"/>
    <n v="0"/>
    <n v="0"/>
    <n v="0"/>
    <n v="0"/>
    <n v="0"/>
    <n v="0"/>
    <s v=""/>
    <s v="Unité(s) d'apport d'air frais"/>
    <s v="n/a"/>
    <n v="0"/>
    <s v="Oui"/>
    <s v="Non"/>
    <s v="Non"/>
    <n v="0"/>
    <n v="0"/>
    <n v="0"/>
  </r>
  <r>
    <m/>
    <m/>
    <s v="Ventilateur(s) récupérateur(s) de chaleur (Grand / partagée)"/>
    <x v="3"/>
    <m/>
    <m/>
    <n v="0"/>
    <s v="s.o."/>
    <m/>
    <m/>
    <m/>
    <n v="0"/>
    <x v="1"/>
    <m/>
    <m/>
    <n v="0"/>
    <n v="0"/>
    <n v="0"/>
    <n v="0"/>
    <n v="0"/>
    <n v="0"/>
    <n v="0"/>
    <n v="0"/>
    <s v=""/>
    <s v="Ventilateur(s) récupérateur(s) de chaleur (Grand / partagée)"/>
    <s v="n/a"/>
    <n v="0"/>
    <s v="Oui"/>
    <s v="Non"/>
    <s v="Non"/>
    <n v="0"/>
    <n v="0"/>
    <n v="0"/>
  </r>
  <r>
    <m/>
    <m/>
    <s v="Ventilateur(s) d'air frais (plus petit)"/>
    <x v="3"/>
    <m/>
    <m/>
    <n v="0"/>
    <s v="s.o."/>
    <m/>
    <m/>
    <m/>
    <n v="0"/>
    <x v="1"/>
    <m/>
    <m/>
    <n v="0"/>
    <n v="0"/>
    <n v="0"/>
    <n v="0"/>
    <n v="0"/>
    <n v="0"/>
    <n v="0"/>
    <n v="0"/>
    <s v=""/>
    <s v="Ventilateur(s) d'air frais (plus petit)"/>
    <s v="n/a"/>
    <n v="0"/>
    <s v="Oui"/>
    <s v="Non"/>
    <s v="Non"/>
    <n v="0"/>
    <n v="0"/>
    <n v="0"/>
  </r>
  <r>
    <m/>
    <m/>
    <s v="Accesoires - serp chauffage elec, VM, serpentin hydronique"/>
    <x v="3"/>
    <m/>
    <m/>
    <n v="0"/>
    <s v="s.o."/>
    <m/>
    <m/>
    <m/>
    <n v="0"/>
    <x v="1"/>
    <m/>
    <m/>
    <n v="0"/>
    <n v="0"/>
    <n v="0"/>
    <n v="0"/>
    <n v="0"/>
    <n v="0"/>
    <n v="0"/>
    <n v="0"/>
    <s v=""/>
    <s v="Accesoires - serp chauffage elec, VM, serpentin hydronique"/>
    <s v="n/a"/>
    <n v="0"/>
    <s v="Oui"/>
    <s v="Non"/>
    <s v="Non"/>
    <n v="0"/>
    <n v="0"/>
    <n v="0"/>
  </r>
  <r>
    <m/>
    <m/>
    <s v="Système d'évacuation d'air (échangeur commun)"/>
    <x v="3"/>
    <m/>
    <m/>
    <n v="0"/>
    <s v="s.o."/>
    <m/>
    <m/>
    <m/>
    <n v="0"/>
    <x v="1"/>
    <m/>
    <m/>
    <n v="0"/>
    <n v="0"/>
    <n v="0"/>
    <n v="0"/>
    <n v="0"/>
    <n v="0"/>
    <n v="0"/>
    <n v="0"/>
    <s v=""/>
    <s v="Système d'évacuation d'air (échangeur commun)"/>
    <s v="n/a"/>
    <n v="0"/>
    <s v="Oui"/>
    <s v="Non"/>
    <s v="Non"/>
    <n v="0"/>
    <n v="0"/>
    <n v="0"/>
  </r>
  <r>
    <m/>
    <m/>
    <m/>
    <x v="0"/>
    <m/>
    <m/>
    <m/>
    <m/>
    <m/>
    <m/>
    <m/>
    <m/>
    <x v="0"/>
    <m/>
    <m/>
    <n v="0"/>
    <n v="0"/>
    <n v="0"/>
    <n v="0"/>
    <n v="0"/>
    <n v="0"/>
    <n v="0"/>
    <n v="0"/>
    <s v=""/>
    <s v=""/>
    <s v=""/>
    <s v=""/>
    <s v="Oui"/>
    <s v="Non"/>
    <s v="Non"/>
    <s v=""/>
    <s v=""/>
    <s v=""/>
  </r>
  <r>
    <s v="D 3044"/>
    <m/>
    <s v="Système specialisée : ventilation pour le garage central"/>
    <x v="0"/>
    <m/>
    <m/>
    <m/>
    <m/>
    <m/>
    <m/>
    <m/>
    <m/>
    <x v="0"/>
    <n v="0"/>
    <m/>
    <n v="0"/>
    <n v="0"/>
    <n v="0"/>
    <n v="0"/>
    <n v="0"/>
    <n v="0"/>
    <n v="0"/>
    <n v="0"/>
    <s v=""/>
    <s v="Système specialisée : ventilation pour le garage central"/>
    <s v=""/>
    <s v=""/>
    <s v="Oui"/>
    <s v="Oui"/>
    <s v="Oui"/>
    <s v=""/>
    <s v=""/>
    <s v=""/>
  </r>
  <r>
    <m/>
    <m/>
    <s v="Ventilateurs d'evacuation"/>
    <x v="3"/>
    <m/>
    <m/>
    <n v="0"/>
    <s v="s.o."/>
    <m/>
    <m/>
    <m/>
    <n v="0"/>
    <x v="1"/>
    <m/>
    <m/>
    <n v="0"/>
    <n v="0"/>
    <n v="0"/>
    <n v="0"/>
    <n v="0"/>
    <n v="0"/>
    <n v="0"/>
    <n v="0"/>
    <s v=""/>
    <s v="Ventilateurs d'evacuation"/>
    <s v="n/a"/>
    <n v="0"/>
    <s v="Oui"/>
    <s v="Non"/>
    <s v="Non"/>
    <n v="0"/>
    <n v="0"/>
    <n v="0"/>
  </r>
  <r>
    <m/>
    <m/>
    <s v="Ventilateurs de circulation d'air"/>
    <x v="3"/>
    <m/>
    <m/>
    <n v="0"/>
    <s v="s.o."/>
    <m/>
    <m/>
    <m/>
    <n v="0"/>
    <x v="1"/>
    <m/>
    <m/>
    <n v="0"/>
    <n v="0"/>
    <n v="0"/>
    <n v="0"/>
    <n v="0"/>
    <n v="0"/>
    <n v="0"/>
    <n v="0"/>
    <s v=""/>
    <s v="Ventilateurs de circulation d'air"/>
    <s v="n/a"/>
    <n v="0"/>
    <s v="Oui"/>
    <s v="Non"/>
    <s v="Non"/>
    <n v="0"/>
    <n v="0"/>
    <n v="0"/>
  </r>
  <r>
    <m/>
    <m/>
    <s v="Serpintin électrique"/>
    <x v="3"/>
    <m/>
    <m/>
    <n v="0"/>
    <s v="s.o."/>
    <m/>
    <m/>
    <m/>
    <n v="0"/>
    <x v="1"/>
    <m/>
    <m/>
    <n v="0"/>
    <n v="0"/>
    <n v="0"/>
    <n v="0"/>
    <n v="0"/>
    <n v="0"/>
    <n v="0"/>
    <n v="0"/>
    <s v=""/>
    <s v="Serpintin électrique"/>
    <s v="n/a"/>
    <n v="0"/>
    <s v="Oui"/>
    <s v="Non"/>
    <s v="Non"/>
    <n v="0"/>
    <n v="0"/>
    <n v="0"/>
  </r>
  <r>
    <m/>
    <m/>
    <s v="Volets motorisée  (inclus avec system si applicable)"/>
    <x v="3"/>
    <m/>
    <m/>
    <n v="0"/>
    <s v="s.o."/>
    <m/>
    <m/>
    <m/>
    <n v="0"/>
    <x v="1"/>
    <m/>
    <m/>
    <n v="0"/>
    <n v="0"/>
    <n v="0"/>
    <n v="0"/>
    <n v="0"/>
    <n v="0"/>
    <n v="0"/>
    <n v="0"/>
    <s v=""/>
    <s v="Volets motorisée  (inclus avec system si applicable)"/>
    <s v="n/a"/>
    <n v="0"/>
    <s v="Oui"/>
    <s v="Non"/>
    <s v="Non"/>
    <n v="0"/>
    <n v="0"/>
    <n v="0"/>
  </r>
  <r>
    <m/>
    <m/>
    <s v="Controleur"/>
    <x v="3"/>
    <m/>
    <m/>
    <n v="0"/>
    <s v="s.o."/>
    <m/>
    <m/>
    <m/>
    <n v="0"/>
    <x v="1"/>
    <m/>
    <m/>
    <n v="0"/>
    <n v="0"/>
    <n v="0"/>
    <n v="0"/>
    <n v="0"/>
    <n v="0"/>
    <n v="0"/>
    <n v="0"/>
    <s v=""/>
    <s v="Controleur"/>
    <s v="n/a"/>
    <n v="0"/>
    <s v="Oui"/>
    <s v="Non"/>
    <s v="Non"/>
    <n v="0"/>
    <n v="0"/>
    <n v="0"/>
  </r>
  <r>
    <m/>
    <m/>
    <s v="Sondes de CO"/>
    <x v="3"/>
    <m/>
    <m/>
    <n v="0"/>
    <s v="s.o."/>
    <m/>
    <m/>
    <m/>
    <n v="0"/>
    <x v="1"/>
    <m/>
    <m/>
    <n v="0"/>
    <n v="0"/>
    <n v="0"/>
    <n v="0"/>
    <n v="0"/>
    <n v="0"/>
    <n v="0"/>
    <n v="0"/>
    <s v=""/>
    <s v="Sondes de CO"/>
    <s v="n/a"/>
    <n v="0"/>
    <s v="Oui"/>
    <s v="Non"/>
    <s v="Non"/>
    <n v="0"/>
    <n v="0"/>
    <n v="0"/>
  </r>
  <r>
    <m/>
    <m/>
    <s v="Sondes de NO2"/>
    <x v="3"/>
    <m/>
    <m/>
    <n v="0"/>
    <s v="s.o."/>
    <m/>
    <m/>
    <m/>
    <n v="0"/>
    <x v="1"/>
    <m/>
    <m/>
    <n v="0"/>
    <n v="0"/>
    <n v="0"/>
    <n v="0"/>
    <n v="0"/>
    <n v="0"/>
    <n v="0"/>
    <n v="0"/>
    <s v=""/>
    <s v="Sondes de NO2"/>
    <s v="n/a"/>
    <n v="0"/>
    <s v="Oui"/>
    <s v="Non"/>
    <s v="Non"/>
    <n v="0"/>
    <n v="0"/>
    <n v="0"/>
  </r>
  <r>
    <m/>
    <m/>
    <m/>
    <x v="0"/>
    <m/>
    <m/>
    <m/>
    <m/>
    <m/>
    <m/>
    <m/>
    <m/>
    <x v="0"/>
    <m/>
    <m/>
    <n v="0"/>
    <n v="0"/>
    <n v="0"/>
    <n v="0"/>
    <n v="0"/>
    <n v="0"/>
    <n v="0"/>
    <n v="0"/>
    <s v=""/>
    <s v=""/>
    <s v=""/>
    <s v=""/>
    <s v="Oui"/>
    <s v="Non"/>
    <s v="Non"/>
    <s v=""/>
    <s v=""/>
    <s v=""/>
  </r>
  <r>
    <s v="D 3045"/>
    <m/>
    <s v="Système specialisée : ventilation Piscine central"/>
    <x v="0"/>
    <m/>
    <m/>
    <m/>
    <m/>
    <m/>
    <m/>
    <m/>
    <m/>
    <x v="0"/>
    <n v="0"/>
    <m/>
    <n v="0"/>
    <n v="0"/>
    <n v="0"/>
    <n v="0"/>
    <n v="0"/>
    <n v="0"/>
    <n v="0"/>
    <n v="0"/>
    <s v=""/>
    <s v="Système specialisée : ventilation Piscine central"/>
    <s v=""/>
    <s v=""/>
    <s v="Oui"/>
    <s v="Oui"/>
    <s v="Oui"/>
    <s v=""/>
    <s v=""/>
    <s v=""/>
  </r>
  <r>
    <m/>
    <m/>
    <s v="Deshumidificateur de la piscine "/>
    <x v="3"/>
    <m/>
    <m/>
    <n v="0"/>
    <s v="s.o."/>
    <m/>
    <m/>
    <m/>
    <n v="0"/>
    <x v="1"/>
    <m/>
    <m/>
    <n v="0"/>
    <n v="0"/>
    <n v="0"/>
    <n v="0"/>
    <n v="0"/>
    <n v="0"/>
    <n v="0"/>
    <n v="0"/>
    <s v=""/>
    <s v="Deshumidificateur de la piscine "/>
    <s v="n/a"/>
    <n v="0"/>
    <s v="Oui"/>
    <s v="Non"/>
    <s v="Non"/>
    <n v="0"/>
    <n v="0"/>
    <n v="0"/>
  </r>
  <r>
    <m/>
    <m/>
    <s v="Ventilateur (systemes de changement d'air)"/>
    <x v="3"/>
    <m/>
    <m/>
    <n v="0"/>
    <s v="s.o."/>
    <m/>
    <m/>
    <m/>
    <n v="0"/>
    <x v="1"/>
    <m/>
    <m/>
    <n v="0"/>
    <n v="0"/>
    <n v="0"/>
    <n v="0"/>
    <n v="0"/>
    <n v="0"/>
    <n v="0"/>
    <n v="0"/>
    <s v=""/>
    <s v="Ventilateur (systemes de changement d'air)"/>
    <s v="n/a"/>
    <n v="0"/>
    <s v="Oui"/>
    <s v="Non"/>
    <s v="Non"/>
    <n v="0"/>
    <n v="0"/>
    <n v="0"/>
  </r>
  <r>
    <m/>
    <m/>
    <s v="Condenseur pour deshumidificateur"/>
    <x v="3"/>
    <m/>
    <m/>
    <n v="0"/>
    <s v="s.o."/>
    <m/>
    <m/>
    <m/>
    <n v="0"/>
    <x v="1"/>
    <m/>
    <m/>
    <n v="0"/>
    <n v="0"/>
    <n v="0"/>
    <n v="0"/>
    <n v="0"/>
    <n v="0"/>
    <n v="0"/>
    <n v="0"/>
    <s v=""/>
    <s v="Condenseur pour deshumidificateur"/>
    <s v="n/a"/>
    <n v="0"/>
    <s v="Oui"/>
    <s v="Non"/>
    <s v="Non"/>
    <n v="0"/>
    <n v="0"/>
    <n v="0"/>
  </r>
  <r>
    <m/>
    <m/>
    <s v="Accesoires - serp chauffage elec, VM, serpintin hydroniquye ?"/>
    <x v="3"/>
    <m/>
    <m/>
    <n v="0"/>
    <s v="s.o."/>
    <m/>
    <m/>
    <m/>
    <n v="0"/>
    <x v="1"/>
    <m/>
    <m/>
    <n v="0"/>
    <n v="0"/>
    <n v="0"/>
    <n v="0"/>
    <n v="0"/>
    <n v="0"/>
    <n v="0"/>
    <n v="0"/>
    <s v=""/>
    <s v="Accesoires - serp chauffage elec, VM, serpintin hydroniquye ?"/>
    <s v="n/a"/>
    <n v="0"/>
    <s v="Oui"/>
    <s v="Non"/>
    <s v="Non"/>
    <n v="0"/>
    <n v="0"/>
    <n v="0"/>
  </r>
  <r>
    <m/>
    <m/>
    <m/>
    <x v="0"/>
    <m/>
    <m/>
    <m/>
    <m/>
    <m/>
    <m/>
    <m/>
    <m/>
    <x v="0"/>
    <m/>
    <m/>
    <n v="0"/>
    <n v="0"/>
    <n v="0"/>
    <n v="0"/>
    <n v="0"/>
    <n v="0"/>
    <n v="0"/>
    <n v="0"/>
    <s v=""/>
    <s v=""/>
    <s v=""/>
    <s v=""/>
    <s v="Oui"/>
    <s v="Non"/>
    <s v="Non"/>
    <s v=""/>
    <s v=""/>
    <s v=""/>
  </r>
  <r>
    <s v="D 3046"/>
    <m/>
    <s v="Système specialisée : ventilation pour le contrôle de la fumée central"/>
    <x v="0"/>
    <m/>
    <m/>
    <m/>
    <m/>
    <m/>
    <m/>
    <m/>
    <m/>
    <x v="0"/>
    <n v="0"/>
    <m/>
    <n v="0"/>
    <n v="0"/>
    <n v="0"/>
    <n v="0"/>
    <n v="0"/>
    <n v="0"/>
    <n v="0"/>
    <n v="0"/>
    <s v=""/>
    <s v="Système specialisée : ventilation pour le contrôle de la fumée central"/>
    <s v=""/>
    <s v=""/>
    <s v="Oui"/>
    <s v="Oui"/>
    <s v="Oui"/>
    <s v=""/>
    <s v=""/>
    <s v=""/>
  </r>
  <r>
    <m/>
    <m/>
    <s v="Ventilateurs de control de fumé"/>
    <x v="3"/>
    <m/>
    <m/>
    <n v="0"/>
    <s v="s.o."/>
    <m/>
    <m/>
    <m/>
    <n v="0"/>
    <x v="1"/>
    <m/>
    <m/>
    <n v="0"/>
    <n v="0"/>
    <n v="0"/>
    <n v="0"/>
    <n v="0"/>
    <n v="0"/>
    <n v="0"/>
    <n v="0"/>
    <s v=""/>
    <s v="Ventilateurs de control de fumé"/>
    <s v="n/a"/>
    <n v="0"/>
    <s v="Oui"/>
    <s v="Non"/>
    <s v="Non"/>
    <n v="0"/>
    <n v="0"/>
    <n v="0"/>
  </r>
  <r>
    <m/>
    <m/>
    <s v="Accesoires - serp chauffage elec, VM, serpentin hydroniquye"/>
    <x v="3"/>
    <m/>
    <m/>
    <n v="0"/>
    <s v="s.o."/>
    <m/>
    <m/>
    <m/>
    <n v="0"/>
    <x v="1"/>
    <m/>
    <m/>
    <n v="0"/>
    <n v="0"/>
    <n v="0"/>
    <n v="0"/>
    <n v="0"/>
    <n v="0"/>
    <n v="0"/>
    <n v="0"/>
    <s v=""/>
    <s v="Accesoires - serp chauffage elec, VM, serpentin hydroniquye"/>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D 3049"/>
    <m/>
    <s v="Système specialisée : Autres systemes central"/>
    <x v="0"/>
    <m/>
    <m/>
    <m/>
    <m/>
    <m/>
    <m/>
    <m/>
    <m/>
    <x v="0"/>
    <n v="0"/>
    <m/>
    <n v="0"/>
    <n v="0"/>
    <n v="0"/>
    <n v="0"/>
    <n v="0"/>
    <n v="0"/>
    <n v="0"/>
    <n v="0"/>
    <s v=""/>
    <s v="Système specialisée : Autres systemes central"/>
    <s v=""/>
    <s v=""/>
    <s v="Oui"/>
    <s v="Oui"/>
    <s v="Oui"/>
    <s v=""/>
    <s v=""/>
    <s v=""/>
  </r>
  <r>
    <m/>
    <m/>
    <s v="Humidificateur(s) "/>
    <x v="3"/>
    <m/>
    <m/>
    <n v="0"/>
    <s v="s.o."/>
    <m/>
    <m/>
    <m/>
    <n v="0"/>
    <x v="1"/>
    <m/>
    <m/>
    <n v="0"/>
    <n v="0"/>
    <n v="0"/>
    <n v="0"/>
    <n v="0"/>
    <n v="0"/>
    <n v="0"/>
    <n v="0"/>
    <s v=""/>
    <s v="Humidificateur(s) "/>
    <s v="n/a"/>
    <n v="0"/>
    <s v="Oui"/>
    <s v="Non"/>
    <s v="Non"/>
    <n v="0"/>
    <n v="0"/>
    <n v="0"/>
  </r>
  <r>
    <m/>
    <m/>
    <s v="Systemes d'evacuation de radon"/>
    <x v="3"/>
    <m/>
    <m/>
    <n v="0"/>
    <s v="s.o."/>
    <m/>
    <m/>
    <m/>
    <n v="0"/>
    <x v="1"/>
    <m/>
    <m/>
    <n v="0"/>
    <n v="0"/>
    <n v="0"/>
    <n v="0"/>
    <n v="0"/>
    <n v="0"/>
    <n v="0"/>
    <n v="0"/>
    <s v=""/>
    <s v="Systemes d'evacuation de radon"/>
    <s v="n/a"/>
    <n v="0"/>
    <s v="Oui"/>
    <s v="Non"/>
    <s v="Non"/>
    <n v="0"/>
    <n v="0"/>
    <n v="0"/>
  </r>
  <r>
    <m/>
    <m/>
    <s v="Systemes d'evacuation de methane"/>
    <x v="3"/>
    <m/>
    <m/>
    <n v="0"/>
    <s v="s.o."/>
    <m/>
    <m/>
    <m/>
    <n v="0"/>
    <x v="1"/>
    <m/>
    <m/>
    <n v="0"/>
    <n v="0"/>
    <n v="0"/>
    <n v="0"/>
    <n v="0"/>
    <n v="0"/>
    <n v="0"/>
    <n v="0"/>
    <s v=""/>
    <s v="Systemes d'evacuation de methane"/>
    <s v="n/a"/>
    <n v="0"/>
    <s v="Oui"/>
    <s v="Non"/>
    <s v="Non"/>
    <n v="0"/>
    <n v="0"/>
    <n v="0"/>
  </r>
  <r>
    <m/>
    <m/>
    <s v="Systemes  de filatration d'air (independant)"/>
    <x v="3"/>
    <m/>
    <m/>
    <n v="0"/>
    <s v="s.o."/>
    <m/>
    <m/>
    <m/>
    <n v="0"/>
    <x v="1"/>
    <m/>
    <m/>
    <n v="0"/>
    <n v="0"/>
    <n v="0"/>
    <n v="0"/>
    <n v="0"/>
    <n v="0"/>
    <n v="0"/>
    <n v="0"/>
    <s v=""/>
    <s v="Systemes  de filatration d'air (independant)"/>
    <s v="n/a"/>
    <n v="0"/>
    <s v="Oui"/>
    <s v="Non"/>
    <s v="Non"/>
    <n v="0"/>
    <n v="0"/>
    <n v="0"/>
  </r>
  <r>
    <m/>
    <m/>
    <s v="Hotte(s) de cuisinière comercial(s)"/>
    <x v="3"/>
    <m/>
    <m/>
    <n v="0"/>
    <s v="s.o."/>
    <m/>
    <m/>
    <m/>
    <n v="0"/>
    <x v="1"/>
    <m/>
    <m/>
    <n v="0"/>
    <n v="0"/>
    <n v="0"/>
    <n v="0"/>
    <n v="0"/>
    <n v="0"/>
    <n v="0"/>
    <n v="0"/>
    <s v=""/>
    <s v="Hotte(s) de cuisinière comercial(s)"/>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3051"/>
    <m/>
    <s v="Unités de chauffage indépendant / Monobloc"/>
    <x v="0"/>
    <m/>
    <m/>
    <m/>
    <m/>
    <m/>
    <m/>
    <m/>
    <m/>
    <x v="0"/>
    <n v="0"/>
    <m/>
    <n v="0"/>
    <n v="0"/>
    <n v="0"/>
    <n v="0"/>
    <n v="0"/>
    <n v="0"/>
    <n v="0"/>
    <n v="0"/>
    <s v=""/>
    <s v="Unités de chauffage indépendant / Monobloc"/>
    <s v=""/>
    <s v=""/>
    <s v="Oui"/>
    <s v="Oui"/>
    <s v="Oui"/>
    <s v=""/>
    <s v=""/>
    <s v=""/>
  </r>
  <r>
    <m/>
    <m/>
    <s v="Chauffage par plinthes"/>
    <x v="3"/>
    <m/>
    <m/>
    <n v="0"/>
    <s v="s.o."/>
    <m/>
    <m/>
    <m/>
    <n v="0"/>
    <x v="1"/>
    <m/>
    <m/>
    <n v="0"/>
    <n v="0"/>
    <n v="0"/>
    <n v="0"/>
    <n v="0"/>
    <n v="0"/>
    <n v="0"/>
    <n v="0"/>
    <s v=""/>
    <s v="Chauffage par plinthes"/>
    <s v="n/a"/>
    <n v="0"/>
    <s v="Oui"/>
    <s v="Non"/>
    <s v="Non"/>
    <n v="0"/>
    <n v="0"/>
    <n v="0"/>
  </r>
  <r>
    <m/>
    <m/>
    <s v="Aérotherme"/>
    <x v="3"/>
    <m/>
    <m/>
    <n v="0"/>
    <s v="s.o."/>
    <m/>
    <m/>
    <m/>
    <n v="0"/>
    <x v="1"/>
    <m/>
    <m/>
    <n v="0"/>
    <n v="0"/>
    <n v="0"/>
    <n v="0"/>
    <n v="0"/>
    <n v="0"/>
    <n v="0"/>
    <n v="0"/>
    <s v=""/>
    <s v="Aérotherme"/>
    <s v="n/a"/>
    <n v="0"/>
    <s v="Oui"/>
    <s v="Non"/>
    <s v="Non"/>
    <n v="0"/>
    <n v="0"/>
    <n v="0"/>
  </r>
  <r>
    <m/>
    <m/>
    <s v="Ventilateur {sans conduits)"/>
    <x v="3"/>
    <m/>
    <m/>
    <n v="0"/>
    <s v="s.o."/>
    <m/>
    <m/>
    <m/>
    <n v="0"/>
    <x v="1"/>
    <m/>
    <m/>
    <n v="0"/>
    <n v="0"/>
    <n v="0"/>
    <n v="0"/>
    <n v="0"/>
    <n v="0"/>
    <n v="0"/>
    <n v="0"/>
    <s v=""/>
    <s v="Ventilateur {sans conduits)"/>
    <s v="n/a"/>
    <n v="0"/>
    <s v="Oui"/>
    <s v="Non"/>
    <s v="Non"/>
    <n v="0"/>
    <n v="0"/>
    <n v="0"/>
  </r>
  <r>
    <m/>
    <m/>
    <s v="Ventiloconvecteur"/>
    <x v="3"/>
    <m/>
    <m/>
    <n v="0"/>
    <s v="s.o."/>
    <m/>
    <m/>
    <m/>
    <n v="0"/>
    <x v="1"/>
    <m/>
    <m/>
    <n v="0"/>
    <n v="0"/>
    <n v="0"/>
    <n v="0"/>
    <n v="0"/>
    <n v="0"/>
    <n v="0"/>
    <n v="0"/>
    <s v=""/>
    <s v="Ventiloconvecteur"/>
    <s v="n/a"/>
    <n v="0"/>
    <s v="Oui"/>
    <s v="Non"/>
    <s v="Non"/>
    <n v="0"/>
    <n v="0"/>
    <n v="0"/>
  </r>
  <r>
    <m/>
    <m/>
    <s v="Serpentin(s) électrique(s)"/>
    <x v="3"/>
    <m/>
    <m/>
    <n v="0"/>
    <s v="s.o."/>
    <m/>
    <m/>
    <m/>
    <n v="0"/>
    <x v="1"/>
    <m/>
    <m/>
    <n v="0"/>
    <n v="0"/>
    <n v="0"/>
    <n v="0"/>
    <n v="0"/>
    <n v="0"/>
    <n v="0"/>
    <n v="0"/>
    <s v=""/>
    <s v="Serpentin(s) électrique(s)"/>
    <s v="n/a"/>
    <n v="0"/>
    <s v="Oui"/>
    <s v="Non"/>
    <s v="Non"/>
    <n v="0"/>
    <n v="0"/>
    <n v="0"/>
  </r>
  <r>
    <m/>
    <m/>
    <s v="Unité de chauffage-ventilation (type hôtel)"/>
    <x v="3"/>
    <m/>
    <m/>
    <n v="0"/>
    <s v="s.o."/>
    <m/>
    <m/>
    <m/>
    <n v="0"/>
    <x v="1"/>
    <m/>
    <m/>
    <n v="0"/>
    <n v="0"/>
    <n v="0"/>
    <n v="0"/>
    <n v="0"/>
    <n v="0"/>
    <n v="0"/>
    <n v="0"/>
    <s v=""/>
    <s v="Unité de chauffage-ventilation (type hôtel)"/>
    <s v="n/a"/>
    <n v="0"/>
    <s v="Oui"/>
    <s v="Non"/>
    <s v="Non"/>
    <n v="0"/>
    <n v="0"/>
    <n v="0"/>
  </r>
  <r>
    <m/>
    <m/>
    <s v="Climatiseur"/>
    <x v="3"/>
    <m/>
    <m/>
    <n v="0"/>
    <s v="s.o."/>
    <m/>
    <m/>
    <m/>
    <n v="0"/>
    <x v="1"/>
    <m/>
    <m/>
    <n v="0"/>
    <n v="0"/>
    <n v="0"/>
    <n v="0"/>
    <n v="0"/>
    <n v="0"/>
    <n v="0"/>
    <n v="0"/>
    <s v=""/>
    <s v="Climatiseur"/>
    <s v="n/a"/>
    <n v="0"/>
    <s v="Oui"/>
    <s v="Non"/>
    <s v="Non"/>
    <n v="0"/>
    <n v="0"/>
    <n v="0"/>
  </r>
  <r>
    <m/>
    <m/>
    <s v="Accesoires - serp chauffage elec, VM, "/>
    <x v="3"/>
    <m/>
    <m/>
    <n v="0"/>
    <s v="s.o."/>
    <m/>
    <m/>
    <m/>
    <n v="0"/>
    <x v="1"/>
    <m/>
    <m/>
    <n v="0"/>
    <n v="0"/>
    <n v="0"/>
    <n v="0"/>
    <n v="0"/>
    <n v="0"/>
    <n v="0"/>
    <n v="0"/>
    <s v=""/>
    <s v="Accesoires - serp chauffage elec, VM, "/>
    <s v="n/a"/>
    <n v="0"/>
    <s v="Oui"/>
    <s v="Non"/>
    <s v="Non"/>
    <n v="0"/>
    <n v="0"/>
    <n v="0"/>
  </r>
  <r>
    <m/>
    <m/>
    <m/>
    <x v="0"/>
    <m/>
    <m/>
    <m/>
    <m/>
    <m/>
    <m/>
    <m/>
    <m/>
    <x v="0"/>
    <m/>
    <m/>
    <n v="0"/>
    <n v="0"/>
    <n v="0"/>
    <n v="0"/>
    <n v="0"/>
    <n v="0"/>
    <n v="0"/>
    <n v="0"/>
    <s v=""/>
    <s v=""/>
    <s v=""/>
    <s v=""/>
    <s v="Oui"/>
    <s v="Non"/>
    <s v="Non"/>
    <s v=""/>
    <s v=""/>
    <s v=""/>
  </r>
  <r>
    <s v="D 3052"/>
    <m/>
    <s v="Unités de ventilation indépendante/monobloc"/>
    <x v="0"/>
    <m/>
    <m/>
    <m/>
    <m/>
    <m/>
    <m/>
    <m/>
    <m/>
    <x v="0"/>
    <n v="0"/>
    <m/>
    <n v="0"/>
    <n v="0"/>
    <n v="0"/>
    <n v="0"/>
    <n v="0"/>
    <n v="0"/>
    <n v="0"/>
    <n v="0"/>
    <s v=""/>
    <s v="Unités de ventilation indépendante/monobloc"/>
    <s v=""/>
    <s v=""/>
    <s v="Oui"/>
    <s v="Oui"/>
    <s v="Oui"/>
    <s v=""/>
    <s v=""/>
    <s v=""/>
  </r>
  <r>
    <m/>
    <m/>
    <s v="Ventilateur {sans conduits)"/>
    <x v="3"/>
    <m/>
    <m/>
    <n v="0"/>
    <s v="s.o."/>
    <m/>
    <m/>
    <m/>
    <n v="0"/>
    <x v="1"/>
    <m/>
    <m/>
    <n v="0"/>
    <n v="0"/>
    <n v="0"/>
    <n v="0"/>
    <n v="0"/>
    <n v="0"/>
    <n v="0"/>
    <n v="0"/>
    <s v=""/>
    <s v="Ventilateur {sans conduits)"/>
    <s v="n/a"/>
    <n v="0"/>
    <s v="Oui"/>
    <s v="Non"/>
    <s v="Non"/>
    <n v="0"/>
    <n v="0"/>
    <n v="0"/>
  </r>
  <r>
    <m/>
    <m/>
    <s v="Ventilateur(s) récupérateur(s) de chaleur (VRC, Echangeur d'air)"/>
    <x v="3"/>
    <m/>
    <m/>
    <n v="0"/>
    <s v="s.o."/>
    <m/>
    <m/>
    <m/>
    <n v="0"/>
    <x v="1"/>
    <m/>
    <m/>
    <n v="0"/>
    <n v="0"/>
    <n v="0"/>
    <n v="0"/>
    <n v="0"/>
    <n v="0"/>
    <n v="0"/>
    <n v="0"/>
    <s v=""/>
    <s v="Ventilateur(s) récupérateur(s) de chaleur (VRC, Echangeur d'air)"/>
    <s v="n/a"/>
    <n v="0"/>
    <s v="Oui"/>
    <s v="Non"/>
    <s v="Non"/>
    <n v="0"/>
    <n v="0"/>
    <n v="0"/>
  </r>
  <r>
    <m/>
    <m/>
    <s v="Ventilateur(s) d'air frais"/>
    <x v="3"/>
    <m/>
    <m/>
    <n v="0"/>
    <s v="s.o."/>
    <m/>
    <m/>
    <m/>
    <n v="0"/>
    <x v="1"/>
    <m/>
    <m/>
    <n v="0"/>
    <n v="0"/>
    <n v="0"/>
    <n v="0"/>
    <n v="0"/>
    <n v="0"/>
    <n v="0"/>
    <n v="0"/>
    <s v=""/>
    <s v="Ventilateur(s) d'air frais"/>
    <s v="n/a"/>
    <n v="0"/>
    <s v="Oui"/>
    <s v="Non"/>
    <s v="Non"/>
    <n v="0"/>
    <n v="0"/>
    <n v="0"/>
  </r>
  <r>
    <m/>
    <m/>
    <s v="Petit(s) évacuateur(s)"/>
    <x v="3"/>
    <m/>
    <m/>
    <n v="0"/>
    <s v="s.o."/>
    <m/>
    <m/>
    <m/>
    <n v="0"/>
    <x v="1"/>
    <m/>
    <m/>
    <n v="0"/>
    <n v="0"/>
    <n v="0"/>
    <n v="0"/>
    <n v="0"/>
    <n v="0"/>
    <n v="0"/>
    <n v="0"/>
    <s v=""/>
    <s v="Petit(s) évacuateur(s)"/>
    <s v="n/a"/>
    <n v="0"/>
    <s v="Oui"/>
    <s v="Non"/>
    <s v="Non"/>
    <n v="0"/>
    <n v="0"/>
    <n v="0"/>
  </r>
  <r>
    <m/>
    <m/>
    <s v="Hotte(s) de cuisinière résidentielle(s)"/>
    <x v="3"/>
    <m/>
    <m/>
    <n v="0"/>
    <s v="s.o."/>
    <m/>
    <m/>
    <m/>
    <n v="0"/>
    <x v="1"/>
    <m/>
    <m/>
    <n v="0"/>
    <n v="0"/>
    <n v="0"/>
    <n v="0"/>
    <n v="0"/>
    <n v="0"/>
    <n v="0"/>
    <n v="0"/>
    <s v=""/>
    <s v="Hotte(s) de cuisinière résidentielle(s)"/>
    <s v="n/a"/>
    <n v="0"/>
    <s v="Oui"/>
    <s v="Non"/>
    <s v="Non"/>
    <n v="0"/>
    <n v="0"/>
    <n v="0"/>
  </r>
  <r>
    <m/>
    <m/>
    <s v="Ventilateur(s) purificateur d'air (UV)"/>
    <x v="3"/>
    <m/>
    <m/>
    <n v="0"/>
    <s v="s.o."/>
    <m/>
    <m/>
    <m/>
    <n v="0"/>
    <x v="1"/>
    <m/>
    <m/>
    <n v="0"/>
    <n v="0"/>
    <n v="0"/>
    <n v="0"/>
    <n v="0"/>
    <n v="0"/>
    <n v="0"/>
    <n v="0"/>
    <s v=""/>
    <s v="Ventilateur(s) purificateur d'air (UV)"/>
    <s v="n/a"/>
    <n v="0"/>
    <s v="Oui"/>
    <s v="Non"/>
    <s v="Non"/>
    <n v="0"/>
    <n v="0"/>
    <n v="0"/>
  </r>
  <r>
    <m/>
    <m/>
    <s v="Volets motorisée (independant)"/>
    <x v="3"/>
    <m/>
    <m/>
    <n v="0"/>
    <s v="s.o."/>
    <m/>
    <m/>
    <m/>
    <n v="0"/>
    <x v="1"/>
    <m/>
    <m/>
    <n v="0"/>
    <n v="0"/>
    <n v="0"/>
    <n v="0"/>
    <n v="0"/>
    <n v="0"/>
    <n v="0"/>
    <n v="0"/>
    <s v=""/>
    <s v="Volets motorisée (independant)"/>
    <s v="n/a"/>
    <n v="0"/>
    <s v="Oui"/>
    <s v="Non"/>
    <s v="Non"/>
    <n v="0"/>
    <n v="0"/>
    <n v="0"/>
  </r>
  <r>
    <m/>
    <m/>
    <s v="Accesoires - serp chauffage elec, VM, "/>
    <x v="3"/>
    <m/>
    <m/>
    <n v="0"/>
    <s v="s.o."/>
    <m/>
    <m/>
    <m/>
    <n v="0"/>
    <x v="1"/>
    <m/>
    <m/>
    <n v="0"/>
    <n v="0"/>
    <n v="0"/>
    <n v="0"/>
    <n v="0"/>
    <n v="0"/>
    <n v="0"/>
    <n v="0"/>
    <s v=""/>
    <s v="Accesoires - serp chauffage elec, VM, "/>
    <s v="n/a"/>
    <n v="0"/>
    <s v="Oui"/>
    <s v="Non"/>
    <s v="Non"/>
    <n v="0"/>
    <n v="0"/>
    <n v="0"/>
  </r>
  <r>
    <m/>
    <m/>
    <m/>
    <x v="0"/>
    <m/>
    <m/>
    <m/>
    <m/>
    <m/>
    <m/>
    <m/>
    <m/>
    <x v="0"/>
    <m/>
    <m/>
    <n v="0"/>
    <n v="0"/>
    <n v="0"/>
    <n v="0"/>
    <n v="0"/>
    <n v="0"/>
    <n v="0"/>
    <n v="0"/>
    <s v=""/>
    <s v=""/>
    <s v=""/>
    <s v=""/>
    <s v="Oui"/>
    <s v="Non"/>
    <s v="Non"/>
    <s v=""/>
    <s v=""/>
    <s v=""/>
  </r>
  <r>
    <s v="D 3053"/>
    <m/>
    <s v="UNITÉ CVCA AUTONOME OU MONOBLOC (chauffage, ventilation ) Unités de climatisation/thermopompe indépendantes ou monobloc"/>
    <x v="0"/>
    <m/>
    <m/>
    <m/>
    <m/>
    <m/>
    <m/>
    <m/>
    <m/>
    <x v="0"/>
    <n v="0"/>
    <m/>
    <n v="0"/>
    <n v="0"/>
    <n v="0"/>
    <n v="0"/>
    <n v="0"/>
    <n v="0"/>
    <n v="0"/>
    <n v="0"/>
    <s v=""/>
    <s v="UNITÉ CVCA AUTONOME OU MONOBLOC (chauffage, ventilation ) Unités de climatisation/thermopompe indépendantes ou monobloc"/>
    <s v=""/>
    <s v=""/>
    <s v="Oui"/>
    <s v="Oui"/>
    <s v="Oui"/>
    <s v=""/>
    <s v=""/>
    <s v=""/>
  </r>
  <r>
    <m/>
    <m/>
    <s v="Climatiseur"/>
    <x v="3"/>
    <m/>
    <m/>
    <n v="0"/>
    <s v="s.o."/>
    <m/>
    <m/>
    <m/>
    <n v="0"/>
    <x v="1"/>
    <m/>
    <m/>
    <n v="0"/>
    <n v="0"/>
    <n v="0"/>
    <n v="0"/>
    <n v="0"/>
    <n v="0"/>
    <n v="0"/>
    <n v="0"/>
    <s v=""/>
    <s v="Climatiseur"/>
    <s v="n/a"/>
    <n v="0"/>
    <s v="Oui"/>
    <s v="Non"/>
    <s v="Non"/>
    <n v="0"/>
    <n v="0"/>
    <n v="0"/>
  </r>
  <r>
    <m/>
    <m/>
    <s v="Unité(s) bibloc(s) (sans gaine)"/>
    <x v="3"/>
    <m/>
    <m/>
    <n v="0"/>
    <s v="s.o."/>
    <m/>
    <m/>
    <m/>
    <n v="0"/>
    <x v="1"/>
    <m/>
    <m/>
    <n v="0"/>
    <n v="0"/>
    <n v="0"/>
    <n v="0"/>
    <n v="0"/>
    <n v="0"/>
    <n v="0"/>
    <n v="0"/>
    <s v=""/>
    <s v="Unité(s) bibloc(s) (sans gaine)"/>
    <s v="n/a"/>
    <n v="0"/>
    <s v="Oui"/>
    <s v="Non"/>
    <s v="Non"/>
    <n v="0"/>
    <n v="0"/>
    <n v="0"/>
  </r>
  <r>
    <m/>
    <m/>
    <s v="Unité(s) bibloc(s) (avec gaine)"/>
    <x v="3"/>
    <m/>
    <m/>
    <n v="0"/>
    <s v="s.o."/>
    <m/>
    <m/>
    <m/>
    <n v="0"/>
    <x v="1"/>
    <m/>
    <m/>
    <n v="0"/>
    <n v="0"/>
    <n v="0"/>
    <n v="0"/>
    <n v="0"/>
    <n v="0"/>
    <n v="0"/>
    <n v="0"/>
    <s v=""/>
    <s v="Unité(s) bibloc(s) (avec gaine)"/>
    <s v="n/a"/>
    <n v="0"/>
    <s v="Oui"/>
    <s v="Non"/>
    <s v="Non"/>
    <n v="0"/>
    <n v="0"/>
    <n v="0"/>
  </r>
  <r>
    <m/>
    <m/>
    <s v="Unité(s) monobloc(s)  (fenestrel)"/>
    <x v="3"/>
    <m/>
    <m/>
    <n v="0"/>
    <s v="s.o."/>
    <m/>
    <m/>
    <m/>
    <n v="0"/>
    <x v="1"/>
    <m/>
    <m/>
    <n v="0"/>
    <n v="0"/>
    <n v="0"/>
    <n v="0"/>
    <n v="0"/>
    <n v="0"/>
    <n v="0"/>
    <n v="0"/>
    <s v=""/>
    <s v="Unité(s) monobloc(s)  (fenestrel)"/>
    <s v="n/a"/>
    <n v="0"/>
    <s v="Oui"/>
    <s v="Non"/>
    <s v="Non"/>
    <n v="0"/>
    <n v="0"/>
    <n v="0"/>
  </r>
  <r>
    <m/>
    <m/>
    <s v="Unité(s) monobloc(s) type central"/>
    <x v="3"/>
    <m/>
    <m/>
    <n v="0"/>
    <s v="s.o."/>
    <m/>
    <m/>
    <m/>
    <n v="0"/>
    <x v="1"/>
    <m/>
    <m/>
    <n v="0"/>
    <n v="0"/>
    <n v="0"/>
    <n v="0"/>
    <n v="0"/>
    <n v="0"/>
    <n v="0"/>
    <n v="0"/>
    <s v=""/>
    <s v="Unité(s) monobloc(s) type central"/>
    <s v="n/a"/>
    <n v="0"/>
    <s v="Oui"/>
    <s v="Non"/>
    <s v="Non"/>
    <n v="0"/>
    <n v="0"/>
    <n v="0"/>
  </r>
  <r>
    <m/>
    <m/>
    <s v="Unité(s) frigorifique(s)"/>
    <x v="3"/>
    <m/>
    <m/>
    <n v="0"/>
    <s v="s.o."/>
    <m/>
    <m/>
    <m/>
    <n v="0"/>
    <x v="1"/>
    <m/>
    <m/>
    <n v="0"/>
    <n v="0"/>
    <n v="0"/>
    <n v="0"/>
    <n v="0"/>
    <n v="0"/>
    <n v="0"/>
    <n v="0"/>
    <s v=""/>
    <s v="Unité(s) frigorifique(s)"/>
    <s v="n/a"/>
    <n v="0"/>
    <s v="Oui"/>
    <s v="Non"/>
    <s v="Non"/>
    <n v="0"/>
    <n v="0"/>
    <n v="0"/>
  </r>
  <r>
    <m/>
    <m/>
    <s v="Accesoires - serp chauffage elec, VM, "/>
    <x v="3"/>
    <m/>
    <m/>
    <n v="0"/>
    <s v="s.o."/>
    <m/>
    <m/>
    <m/>
    <n v="0"/>
    <x v="1"/>
    <m/>
    <m/>
    <n v="0"/>
    <n v="0"/>
    <n v="0"/>
    <n v="0"/>
    <n v="0"/>
    <n v="0"/>
    <n v="0"/>
    <n v="0"/>
    <s v=""/>
    <s v="Accesoires - serp chauffage elec, VM, "/>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D 4011"/>
    <m/>
    <s v="GICLEURS"/>
    <x v="0"/>
    <m/>
    <m/>
    <m/>
    <m/>
    <m/>
    <m/>
    <m/>
    <m/>
    <x v="0"/>
    <n v="0"/>
    <m/>
    <n v="0"/>
    <n v="0"/>
    <n v="0"/>
    <n v="0"/>
    <n v="0"/>
    <n v="0"/>
    <n v="0"/>
    <n v="0"/>
    <s v=""/>
    <s v="GICLEURS"/>
    <s v=""/>
    <s v=""/>
    <s v="Oui"/>
    <s v="Oui"/>
    <s v="Oui"/>
    <s v=""/>
    <s v=""/>
    <s v=""/>
  </r>
  <r>
    <m/>
    <m/>
    <s v="Équipement de pompage de surpression, gicleurs"/>
    <x v="3"/>
    <m/>
    <m/>
    <n v="0"/>
    <s v="s.o."/>
    <m/>
    <m/>
    <m/>
    <n v="0"/>
    <x v="1"/>
    <m/>
    <m/>
    <n v="0"/>
    <n v="0"/>
    <n v="0"/>
    <n v="0"/>
    <n v="0"/>
    <n v="0"/>
    <n v="0"/>
    <n v="0"/>
    <s v=""/>
    <s v="Équipement de pompage de surpression, gicleurs"/>
    <s v="n/a"/>
    <n v="0"/>
    <s v="Oui"/>
    <s v="Non"/>
    <s v="Non"/>
    <n v="0"/>
    <n v="0"/>
    <n v="0"/>
  </r>
  <r>
    <m/>
    <m/>
    <s v="Réseau de gicleurs"/>
    <x v="3"/>
    <m/>
    <m/>
    <n v="0"/>
    <s v="s.o."/>
    <m/>
    <m/>
    <m/>
    <n v="0"/>
    <x v="1"/>
    <m/>
    <m/>
    <n v="0"/>
    <n v="0"/>
    <n v="0"/>
    <n v="0"/>
    <n v="0"/>
    <n v="0"/>
    <n v="0"/>
    <n v="0"/>
    <s v=""/>
    <s v="Réseau de gicleurs"/>
    <s v="n/a"/>
    <n v="0"/>
    <s v="Oui"/>
    <s v="Non"/>
    <s v="Non"/>
    <n v="0"/>
    <n v="0"/>
    <n v="0"/>
  </r>
  <r>
    <m/>
    <m/>
    <s v="Panneau de commande, gicleurs"/>
    <x v="3"/>
    <m/>
    <m/>
    <n v="0"/>
    <s v="s.o."/>
    <m/>
    <m/>
    <m/>
    <n v="0"/>
    <x v="1"/>
    <m/>
    <m/>
    <n v="0"/>
    <n v="0"/>
    <n v="0"/>
    <n v="0"/>
    <n v="0"/>
    <n v="0"/>
    <n v="0"/>
    <n v="0"/>
    <s v=""/>
    <s v="Panneau de commande, gicleurs"/>
    <s v="n/a"/>
    <n v="0"/>
    <s v="Oui"/>
    <s v="Non"/>
    <s v="Non"/>
    <n v="0"/>
    <n v="0"/>
    <n v="0"/>
  </r>
  <r>
    <m/>
    <m/>
    <s v="Canalisation d'alimentation en eau (intérieure)"/>
    <x v="3"/>
    <m/>
    <m/>
    <n v="0"/>
    <s v="s.o."/>
    <m/>
    <m/>
    <m/>
    <n v="0"/>
    <x v="1"/>
    <m/>
    <m/>
    <n v="0"/>
    <n v="0"/>
    <n v="0"/>
    <n v="0"/>
    <n v="0"/>
    <n v="0"/>
    <n v="0"/>
    <n v="0"/>
    <s v=""/>
    <s v="Canalisation d'alimentation en eau (intérieure)"/>
    <s v="n/a"/>
    <n v="0"/>
    <s v="Oui"/>
    <s v="Non"/>
    <s v="Non"/>
    <n v="0"/>
    <n v="0"/>
    <n v="0"/>
  </r>
  <r>
    <m/>
    <m/>
    <s v="Équipement de pompage (incendie)"/>
    <x v="3"/>
    <m/>
    <m/>
    <n v="0"/>
    <s v="s.o."/>
    <m/>
    <m/>
    <m/>
    <n v="0"/>
    <x v="1"/>
    <m/>
    <m/>
    <n v="0"/>
    <n v="0"/>
    <n v="0"/>
    <n v="0"/>
    <n v="0"/>
    <n v="0"/>
    <n v="0"/>
    <n v="0"/>
    <s v=""/>
    <s v="Équipement de pompage (incendie)"/>
    <s v="n/a"/>
    <n v="0"/>
    <s v="Oui"/>
    <s v="Non"/>
    <s v="Non"/>
    <n v="0"/>
    <n v="0"/>
    <n v="0"/>
  </r>
  <r>
    <m/>
    <m/>
    <s v="Cabinets et boyaux d'incendie"/>
    <x v="3"/>
    <m/>
    <m/>
    <n v="0"/>
    <s v="s.o."/>
    <m/>
    <m/>
    <m/>
    <n v="0"/>
    <x v="1"/>
    <m/>
    <m/>
    <n v="0"/>
    <n v="0"/>
    <n v="0"/>
    <n v="0"/>
    <n v="0"/>
    <n v="0"/>
    <n v="0"/>
    <n v="0"/>
    <s v=""/>
    <s v="Cabinets et boyaux d'incendie"/>
    <s v="n/a"/>
    <n v="0"/>
    <s v="Oui"/>
    <s v="Non"/>
    <s v="Non"/>
    <n v="0"/>
    <n v="0"/>
    <n v="0"/>
  </r>
  <r>
    <m/>
    <m/>
    <s v="Bornes-fontaines"/>
    <x v="3"/>
    <m/>
    <m/>
    <n v="0"/>
    <s v="s.o."/>
    <m/>
    <m/>
    <m/>
    <n v="0"/>
    <x v="1"/>
    <m/>
    <m/>
    <n v="0"/>
    <n v="0"/>
    <n v="0"/>
    <n v="0"/>
    <n v="0"/>
    <n v="0"/>
    <n v="0"/>
    <n v="0"/>
    <s v=""/>
    <s v="Bornes-fontaines"/>
    <s v="n/a"/>
    <n v="0"/>
    <m/>
    <m/>
    <m/>
    <n v="0"/>
    <n v="0"/>
    <n v="0"/>
  </r>
  <r>
    <m/>
    <m/>
    <m/>
    <x v="0"/>
    <m/>
    <m/>
    <m/>
    <m/>
    <m/>
    <m/>
    <m/>
    <m/>
    <x v="0"/>
    <m/>
    <m/>
    <n v="0"/>
    <n v="0"/>
    <n v="0"/>
    <n v="0"/>
    <n v="0"/>
    <n v="0"/>
    <n v="0"/>
    <n v="0"/>
    <s v=""/>
    <s v=""/>
    <s v=""/>
    <s v=""/>
    <s v="Oui"/>
    <s v="Non"/>
    <s v="Non"/>
    <s v=""/>
    <s v=""/>
    <s v=""/>
  </r>
  <r>
    <s v="D 5011"/>
    <m/>
    <s v="ENTRÉE ÉLECTRIQUE ET DISTRIBUTION"/>
    <x v="0"/>
    <m/>
    <m/>
    <m/>
    <m/>
    <m/>
    <m/>
    <m/>
    <m/>
    <x v="0"/>
    <n v="0"/>
    <m/>
    <n v="0"/>
    <n v="0"/>
    <n v="0"/>
    <n v="0"/>
    <n v="0"/>
    <n v="0"/>
    <n v="0"/>
    <n v="0"/>
    <s v=""/>
    <s v="ENTRÉE ÉLECTRIQUE ET DISTRIBUTION"/>
    <s v=""/>
    <s v=""/>
    <s v="Oui"/>
    <s v="Oui"/>
    <s v="Oui"/>
    <s v=""/>
    <s v=""/>
    <s v=""/>
  </r>
  <r>
    <m/>
    <m/>
    <s v="Entrée électrique, distribution et délesteur de charge"/>
    <x v="3"/>
    <m/>
    <m/>
    <n v="0"/>
    <s v="s.o."/>
    <m/>
    <m/>
    <m/>
    <n v="0"/>
    <x v="1"/>
    <m/>
    <m/>
    <n v="0"/>
    <n v="0"/>
    <n v="0"/>
    <n v="0"/>
    <n v="0"/>
    <n v="0"/>
    <n v="0"/>
    <n v="0"/>
    <s v=""/>
    <s v="Entrée électrique, distribution et délesteur de charge"/>
    <s v="n/a"/>
    <n v="0"/>
    <s v="Oui"/>
    <s v="Non"/>
    <s v="Non"/>
    <n v="0"/>
    <n v="0"/>
    <n v="0"/>
  </r>
  <r>
    <m/>
    <m/>
    <s v="Transformateurs (intérieurs et extérieurs)"/>
    <x v="3"/>
    <m/>
    <m/>
    <n v="0"/>
    <s v="s.o."/>
    <m/>
    <m/>
    <m/>
    <n v="0"/>
    <x v="1"/>
    <m/>
    <m/>
    <n v="0"/>
    <n v="0"/>
    <n v="0"/>
    <n v="0"/>
    <n v="0"/>
    <n v="0"/>
    <n v="0"/>
    <n v="0"/>
    <s v=""/>
    <s v="Transformateurs (intérieurs et extérieurs)"/>
    <s v="n/a"/>
    <n v="0"/>
    <s v="Oui"/>
    <s v="Non"/>
    <s v="Non"/>
    <n v="0"/>
    <n v="0"/>
    <n v="0"/>
  </r>
  <r>
    <m/>
    <m/>
    <s v="Compteurs individuels et communs"/>
    <x v="3"/>
    <m/>
    <m/>
    <n v="0"/>
    <s v="s.o."/>
    <m/>
    <m/>
    <m/>
    <n v="0"/>
    <x v="1"/>
    <m/>
    <m/>
    <n v="0"/>
    <n v="0"/>
    <n v="0"/>
    <n v="0"/>
    <n v="0"/>
    <n v="0"/>
    <n v="0"/>
    <n v="0"/>
    <s v=""/>
    <s v="Compteurs individuels et communs"/>
    <s v="n/a"/>
    <n v="0"/>
    <s v="Oui"/>
    <s v="Non"/>
    <s v="Non"/>
    <n v="0"/>
    <n v="0"/>
    <n v="0"/>
  </r>
  <r>
    <m/>
    <m/>
    <m/>
    <x v="0"/>
    <m/>
    <m/>
    <m/>
    <m/>
    <m/>
    <m/>
    <m/>
    <m/>
    <x v="0"/>
    <m/>
    <m/>
    <n v="0"/>
    <n v="0"/>
    <n v="0"/>
    <n v="0"/>
    <n v="0"/>
    <n v="0"/>
    <n v="0"/>
    <n v="0"/>
    <s v=""/>
    <s v=""/>
    <s v=""/>
    <s v=""/>
    <s v="Oui"/>
    <s v="Non"/>
    <s v="Non"/>
    <s v=""/>
    <s v=""/>
    <s v=""/>
  </r>
  <r>
    <s v="D 5021"/>
    <m/>
    <s v="ÉCLAIRAGE ET DISTRIBUTION SECONDAIRE - séparée dans nos rapports dans le passé"/>
    <x v="0"/>
    <m/>
    <m/>
    <m/>
    <m/>
    <m/>
    <m/>
    <m/>
    <m/>
    <x v="0"/>
    <n v="0"/>
    <m/>
    <n v="0"/>
    <n v="0"/>
    <n v="0"/>
    <n v="0"/>
    <n v="0"/>
    <n v="0"/>
    <n v="0"/>
    <n v="0"/>
    <s v=""/>
    <s v="ÉCLAIRAGE ET DISTRIBUTION SECONDAIRE - séparée dans nos rapports dans le passé"/>
    <s v=""/>
    <s v=""/>
    <s v="Oui"/>
    <s v="Non"/>
    <s v="Non"/>
    <s v=""/>
    <s v=""/>
    <s v=""/>
  </r>
  <r>
    <m/>
    <m/>
    <s v="Câblage et dispositif de filerie"/>
    <x v="4"/>
    <m/>
    <m/>
    <n v="0"/>
    <s v="s.o."/>
    <m/>
    <m/>
    <m/>
    <n v="0"/>
    <x v="1"/>
    <m/>
    <m/>
    <n v="0"/>
    <n v="0"/>
    <n v="0"/>
    <n v="0"/>
    <n v="0"/>
    <n v="0"/>
    <n v="0"/>
    <n v="0"/>
    <s v=""/>
    <s v="Câblage et dispositif de filerie"/>
    <s v="n/a"/>
    <n v="0"/>
    <s v="Oui"/>
    <s v="Non"/>
    <s v="Non"/>
    <n v="0"/>
    <n v="0"/>
    <n v="0"/>
  </r>
  <r>
    <m/>
    <m/>
    <s v="Appareils d'éclairage du bâtiment"/>
    <x v="4"/>
    <m/>
    <m/>
    <n v="0"/>
    <s v="s.o."/>
    <m/>
    <m/>
    <m/>
    <n v="0"/>
    <x v="1"/>
    <m/>
    <m/>
    <n v="0"/>
    <n v="0"/>
    <n v="0"/>
    <n v="0"/>
    <n v="0"/>
    <n v="0"/>
    <n v="0"/>
    <n v="0"/>
    <s v=""/>
    <s v="Appareils d'éclairage du bâtiment"/>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5031"/>
    <m/>
    <s v="SYSTÈME DE DÉTECTION ET D'ALARME INCENDIE"/>
    <x v="0"/>
    <m/>
    <m/>
    <m/>
    <m/>
    <m/>
    <m/>
    <m/>
    <m/>
    <x v="0"/>
    <n v="0"/>
    <m/>
    <n v="0"/>
    <n v="0"/>
    <n v="0"/>
    <n v="0"/>
    <n v="0"/>
    <n v="0"/>
    <n v="0"/>
    <n v="0"/>
    <s v=""/>
    <s v="SYSTÈME DE DÉTECTION ET D'ALARME INCENDIE"/>
    <s v=""/>
    <s v=""/>
    <s v="Oui"/>
    <s v="Non"/>
    <s v="Non"/>
    <s v=""/>
    <s v=""/>
    <s v=""/>
  </r>
  <r>
    <m/>
    <m/>
    <s v="Système de détection et d'alarme incendie"/>
    <x v="3"/>
    <m/>
    <m/>
    <n v="0"/>
    <s v="s.o."/>
    <m/>
    <m/>
    <m/>
    <n v="0"/>
    <x v="1"/>
    <m/>
    <m/>
    <n v="0"/>
    <n v="0"/>
    <n v="0"/>
    <n v="0"/>
    <n v="0"/>
    <n v="0"/>
    <n v="0"/>
    <n v="0"/>
    <s v=""/>
    <s v="Système de détection et d'alarme incendie"/>
    <s v="n/a"/>
    <n v="0"/>
    <s v="Oui"/>
    <s v="Non"/>
    <s v="Non"/>
    <n v="0"/>
    <n v="0"/>
    <n v="0"/>
  </r>
  <r>
    <m/>
    <m/>
    <s v="Réseau de détection, supervision"/>
    <x v="3"/>
    <m/>
    <m/>
    <n v="0"/>
    <s v="s.o."/>
    <m/>
    <m/>
    <m/>
    <n v="0"/>
    <x v="1"/>
    <m/>
    <m/>
    <n v="0"/>
    <n v="0"/>
    <n v="0"/>
    <n v="0"/>
    <n v="0"/>
    <n v="0"/>
    <n v="0"/>
    <n v="0"/>
    <s v=""/>
    <s v="Réseau de détection, supervision"/>
    <s v="n/a"/>
    <n v="0"/>
    <s v="Oui"/>
    <s v="Non"/>
    <s v="Non"/>
    <n v="0"/>
    <n v="0"/>
    <n v="0"/>
  </r>
  <r>
    <m/>
    <m/>
    <s v="Stations manuelles d'alarme-incendie"/>
    <x v="3"/>
    <m/>
    <m/>
    <n v="0"/>
    <s v="s.o."/>
    <m/>
    <m/>
    <m/>
    <n v="0"/>
    <x v="1"/>
    <m/>
    <m/>
    <n v="0"/>
    <n v="0"/>
    <n v="0"/>
    <n v="0"/>
    <n v="0"/>
    <n v="0"/>
    <n v="0"/>
    <n v="0"/>
    <s v=""/>
    <s v="Stations manuelles d'alarme-incendie"/>
    <s v="n/a"/>
    <n v="0"/>
    <s v="Oui"/>
    <s v="Non"/>
    <s v="Non"/>
    <n v="0"/>
    <n v="0"/>
    <n v="0"/>
  </r>
  <r>
    <m/>
    <m/>
    <s v="Avertisseurs sonores et visuels"/>
    <x v="3"/>
    <m/>
    <m/>
    <n v="0"/>
    <s v="s.o."/>
    <m/>
    <m/>
    <m/>
    <n v="0"/>
    <x v="1"/>
    <m/>
    <m/>
    <n v="0"/>
    <n v="0"/>
    <n v="0"/>
    <n v="0"/>
    <n v="0"/>
    <n v="0"/>
    <n v="0"/>
    <n v="0"/>
    <s v=""/>
    <s v="Avertisseurs sonores et visuels"/>
    <s v="n/a"/>
    <n v="0"/>
    <s v="Oui"/>
    <s v="Non"/>
    <s v="Non"/>
    <n v="0"/>
    <n v="0"/>
    <n v="0"/>
  </r>
  <r>
    <m/>
    <m/>
    <s v="Système de communication d'urgence des pompiers"/>
    <x v="3"/>
    <m/>
    <m/>
    <n v="0"/>
    <s v="s.o."/>
    <m/>
    <m/>
    <m/>
    <n v="0"/>
    <x v="1"/>
    <m/>
    <m/>
    <n v="0"/>
    <n v="0"/>
    <n v="0"/>
    <n v="0"/>
    <n v="0"/>
    <n v="0"/>
    <n v="0"/>
    <n v="0"/>
    <s v=""/>
    <s v="Système de communication d'urgence des pompiers"/>
    <s v="n/a"/>
    <n v="0"/>
    <s v="Oui"/>
    <s v="Non"/>
    <s v="Non"/>
    <n v="0"/>
    <n v="0"/>
    <n v="0"/>
  </r>
  <r>
    <m/>
    <m/>
    <s v="Système de détection monoxyde de carbon (excluant system ventilation du garage D3044)"/>
    <x v="3"/>
    <m/>
    <m/>
    <n v="0"/>
    <s v="s.o."/>
    <m/>
    <m/>
    <m/>
    <n v="0"/>
    <x v="1"/>
    <m/>
    <m/>
    <n v="0"/>
    <n v="0"/>
    <n v="0"/>
    <n v="0"/>
    <n v="0"/>
    <n v="0"/>
    <n v="0"/>
    <n v="0"/>
    <s v=""/>
    <s v="Système de détection monoxyde de carbon (excluant system ventilation du garage D3044)"/>
    <s v="n/a"/>
    <n v="0"/>
    <s v="Oui"/>
    <s v="Non"/>
    <s v="Non"/>
    <n v="0"/>
    <n v="0"/>
    <n v="0"/>
  </r>
  <r>
    <m/>
    <m/>
    <s v="Système de détection monoxyde de methane sauf si inclus avec système de ventilation (EG du garage)"/>
    <x v="3"/>
    <m/>
    <m/>
    <n v="0"/>
    <s v="s.o."/>
    <m/>
    <m/>
    <m/>
    <n v="0"/>
    <x v="1"/>
    <m/>
    <m/>
    <n v="0"/>
    <n v="0"/>
    <n v="0"/>
    <n v="0"/>
    <n v="0"/>
    <n v="0"/>
    <n v="0"/>
    <n v="0"/>
    <s v=""/>
    <s v="Système de détection monoxyde de methane sauf si inclus avec système de ventilation (EG du garage)"/>
    <s v="n/a"/>
    <n v="0"/>
    <s v="Oui"/>
    <s v="Non"/>
    <s v="Non"/>
    <n v="0"/>
    <n v="0"/>
    <n v="0"/>
  </r>
  <r>
    <m/>
    <m/>
    <m/>
    <x v="0"/>
    <m/>
    <m/>
    <m/>
    <m/>
    <m/>
    <m/>
    <m/>
    <m/>
    <x v="0"/>
    <m/>
    <m/>
    <n v="0"/>
    <n v="0"/>
    <n v="0"/>
    <n v="0"/>
    <n v="0"/>
    <n v="0"/>
    <n v="0"/>
    <n v="0"/>
    <s v=""/>
    <s v=""/>
    <s v=""/>
    <s v=""/>
    <s v="Oui"/>
    <s v="Non"/>
    <s v="Non"/>
    <s v=""/>
    <s v=""/>
    <s v=""/>
  </r>
  <r>
    <s v="D 5032"/>
    <m/>
    <s v="SYSTÈME DE COMMUNICATION ET AUTRES (INTÉRIEUR ET EXTÉRIEUR)"/>
    <x v="0"/>
    <m/>
    <m/>
    <m/>
    <m/>
    <m/>
    <m/>
    <m/>
    <m/>
    <x v="0"/>
    <n v="0"/>
    <m/>
    <n v="0"/>
    <n v="0"/>
    <n v="0"/>
    <n v="0"/>
    <n v="0"/>
    <n v="0"/>
    <n v="0"/>
    <n v="0"/>
    <s v=""/>
    <s v="SYSTÈME DE COMMUNICATION ET AUTRES (INTÉRIEUR ET EXTÉRIEUR)"/>
    <s v=""/>
    <s v=""/>
    <s v="Oui"/>
    <s v="Oui"/>
    <s v="Oui"/>
    <s v=""/>
    <s v=""/>
    <s v=""/>
  </r>
  <r>
    <m/>
    <m/>
    <s v="Interphone et système d'appels visiteurs"/>
    <x v="2"/>
    <m/>
    <m/>
    <n v="0"/>
    <s v="s.o."/>
    <m/>
    <m/>
    <m/>
    <n v="0"/>
    <x v="1"/>
    <m/>
    <m/>
    <n v="0"/>
    <n v="0"/>
    <n v="0"/>
    <n v="0"/>
    <n v="0"/>
    <n v="0"/>
    <n v="0"/>
    <n v="0"/>
    <s v=""/>
    <s v="Interphone et système d'appels visiteurs"/>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D 5091"/>
    <m/>
    <s v="INDICATEURS DE SORTIE, ÉCLAIRAGE D'URGENCE SUR BATTERIES"/>
    <x v="0"/>
    <m/>
    <m/>
    <m/>
    <m/>
    <m/>
    <m/>
    <m/>
    <m/>
    <x v="0"/>
    <n v="0"/>
    <m/>
    <n v="0"/>
    <n v="0"/>
    <n v="0"/>
    <n v="0"/>
    <n v="0"/>
    <n v="0"/>
    <n v="0"/>
    <n v="0"/>
    <s v=""/>
    <s v="INDICATEURS DE SORTIE, ÉCLAIRAGE D'URGENCE SUR BATTERIES"/>
    <s v=""/>
    <s v=""/>
    <s v="Oui"/>
    <s v="Oui"/>
    <s v="Oui"/>
    <s v=""/>
    <s v=""/>
    <s v=""/>
  </r>
  <r>
    <m/>
    <m/>
    <s v="Indicateurs de sortie d'urgence"/>
    <x v="2"/>
    <m/>
    <m/>
    <n v="0"/>
    <s v="s.o."/>
    <m/>
    <m/>
    <m/>
    <n v="0"/>
    <x v="1"/>
    <m/>
    <m/>
    <n v="0"/>
    <n v="0"/>
    <n v="0"/>
    <n v="0"/>
    <n v="0"/>
    <n v="0"/>
    <n v="0"/>
    <n v="0"/>
    <s v=""/>
    <s v="Indicateurs de sortie d'urgence"/>
    <s v="n/a"/>
    <n v="0"/>
    <s v="Oui"/>
    <s v="Non"/>
    <s v="Non"/>
    <n v="0"/>
    <n v="0"/>
    <n v="0"/>
  </r>
  <r>
    <m/>
    <m/>
    <s v="Éclairage d'urgence sur batteries"/>
    <x v="2"/>
    <m/>
    <m/>
    <n v="0"/>
    <s v="s.o."/>
    <m/>
    <m/>
    <m/>
    <n v="0"/>
    <x v="1"/>
    <m/>
    <m/>
    <n v="0"/>
    <n v="0"/>
    <n v="0"/>
    <n v="0"/>
    <n v="0"/>
    <n v="0"/>
    <n v="0"/>
    <n v="0"/>
    <s v=""/>
    <s v="Éclairage d'urgence sur batteries"/>
    <s v="n/a"/>
    <n v="0"/>
    <s v="Oui"/>
    <s v="Non"/>
    <s v="Non"/>
    <n v="0"/>
    <n v="0"/>
    <n v="0"/>
  </r>
  <r>
    <m/>
    <m/>
    <m/>
    <x v="0"/>
    <m/>
    <m/>
    <m/>
    <m/>
    <m/>
    <m/>
    <m/>
    <m/>
    <x v="0"/>
    <m/>
    <m/>
    <n v="0"/>
    <n v="0"/>
    <n v="0"/>
    <n v="0"/>
    <n v="0"/>
    <n v="0"/>
    <n v="0"/>
    <n v="0"/>
    <s v=""/>
    <s v=""/>
    <s v=""/>
    <s v=""/>
    <s v="Oui"/>
    <s v="Non"/>
    <s v="Non"/>
    <s v=""/>
    <s v=""/>
    <s v=""/>
  </r>
  <r>
    <s v="D 5092"/>
    <m/>
    <s v="GÉNÉRATRICE D'URGENCE"/>
    <x v="0"/>
    <m/>
    <m/>
    <m/>
    <m/>
    <m/>
    <m/>
    <m/>
    <m/>
    <x v="0"/>
    <n v="0"/>
    <m/>
    <n v="0"/>
    <n v="0"/>
    <n v="0"/>
    <n v="0"/>
    <n v="0"/>
    <n v="0"/>
    <n v="0"/>
    <n v="0"/>
    <s v=""/>
    <s v="GÉNÉRATRICE D'URGENCE"/>
    <s v=""/>
    <s v=""/>
    <s v="Oui"/>
    <s v="Oui"/>
    <s v="Oui"/>
    <s v=""/>
    <s v=""/>
    <s v=""/>
  </r>
  <r>
    <m/>
    <m/>
    <s v="Génératrice"/>
    <x v="3"/>
    <m/>
    <m/>
    <n v="0"/>
    <s v="s.o."/>
    <m/>
    <m/>
    <m/>
    <n v="0"/>
    <x v="1"/>
    <m/>
    <m/>
    <n v="0"/>
    <n v="0"/>
    <n v="0"/>
    <n v="0"/>
    <n v="0"/>
    <n v="0"/>
    <n v="0"/>
    <n v="0"/>
    <s v=""/>
    <s v="Génératrice"/>
    <s v="n/a"/>
    <n v="0"/>
    <s v="Oui"/>
    <s v="Non"/>
    <s v="Non"/>
    <n v="0"/>
    <n v="0"/>
    <n v="0"/>
  </r>
  <r>
    <m/>
    <m/>
    <s v="Réservoir de combustible"/>
    <x v="3"/>
    <m/>
    <m/>
    <n v="0"/>
    <s v="s.o."/>
    <m/>
    <m/>
    <m/>
    <n v="0"/>
    <x v="1"/>
    <m/>
    <m/>
    <n v="0"/>
    <n v="0"/>
    <n v="0"/>
    <n v="0"/>
    <n v="0"/>
    <n v="0"/>
    <n v="0"/>
    <n v="0"/>
    <s v=""/>
    <s v="Réservoir de combustible"/>
    <s v="n/a"/>
    <n v="0"/>
    <s v="Oui"/>
    <s v="Non"/>
    <s v="Non"/>
    <n v="0"/>
    <n v="0"/>
    <n v="0"/>
  </r>
  <r>
    <m/>
    <m/>
    <m/>
    <x v="0"/>
    <m/>
    <m/>
    <m/>
    <m/>
    <m/>
    <m/>
    <m/>
    <m/>
    <x v="0"/>
    <m/>
    <m/>
    <n v="0"/>
    <n v="0"/>
    <n v="0"/>
    <n v="0"/>
    <n v="0"/>
    <n v="0"/>
    <n v="0"/>
    <n v="0"/>
    <s v=""/>
    <s v=""/>
    <s v=""/>
    <s v=""/>
    <s v="Oui"/>
    <s v="Non"/>
    <s v="Non"/>
    <s v=""/>
    <s v=""/>
    <s v=""/>
  </r>
  <r>
    <s v="E"/>
    <m/>
    <s v="ÉQUIPEMENTS ET AMEUBLEMENTS (aire commune)"/>
    <x v="0"/>
    <m/>
    <m/>
    <m/>
    <m/>
    <m/>
    <m/>
    <m/>
    <m/>
    <x v="0"/>
    <m/>
    <m/>
    <n v="0"/>
    <n v="0"/>
    <n v="0"/>
    <n v="0"/>
    <n v="0"/>
    <n v="0"/>
    <n v="0"/>
    <n v="0"/>
    <s v=""/>
    <s v="ÉQUIPEMENTS ET AMEUBLEMENTS (aire commun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11"/>
    <m/>
    <s v="ÉQUIPEMENTS de buanderie"/>
    <x v="0"/>
    <m/>
    <m/>
    <m/>
    <m/>
    <m/>
    <m/>
    <m/>
    <m/>
    <x v="0"/>
    <n v="0"/>
    <m/>
    <n v="0"/>
    <n v="0"/>
    <n v="0"/>
    <n v="0"/>
    <n v="0"/>
    <n v="0"/>
    <n v="0"/>
    <n v="0"/>
    <s v=""/>
    <s v="ÉQUIPEMENTS de buanderi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12"/>
    <m/>
    <s v="ÉQUIPEMENTS de vestiere et SDB commune"/>
    <x v="0"/>
    <m/>
    <m/>
    <m/>
    <m/>
    <m/>
    <m/>
    <m/>
    <m/>
    <x v="0"/>
    <n v="0"/>
    <m/>
    <n v="0"/>
    <n v="0"/>
    <n v="0"/>
    <n v="0"/>
    <n v="0"/>
    <n v="0"/>
    <n v="0"/>
    <n v="0"/>
    <s v=""/>
    <s v="ÉQUIPEMENTS de vestiere et SDB commun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13"/>
    <m/>
    <s v="ÉQUIPEMENTS  de salle d'entrainment"/>
    <x v="0"/>
    <m/>
    <m/>
    <m/>
    <m/>
    <m/>
    <m/>
    <m/>
    <m/>
    <x v="0"/>
    <n v="0"/>
    <m/>
    <n v="0"/>
    <n v="0"/>
    <n v="0"/>
    <n v="0"/>
    <n v="0"/>
    <n v="0"/>
    <n v="0"/>
    <n v="0"/>
    <s v=""/>
    <s v="ÉQUIPEMENTS  de salle d'entrainment"/>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14"/>
    <m/>
    <s v="ÉQUIPEMENTS de bureau"/>
    <x v="0"/>
    <m/>
    <m/>
    <m/>
    <m/>
    <m/>
    <m/>
    <m/>
    <m/>
    <x v="0"/>
    <n v="0"/>
    <m/>
    <n v="0"/>
    <n v="0"/>
    <n v="0"/>
    <n v="0"/>
    <n v="0"/>
    <n v="0"/>
    <n v="0"/>
    <n v="0"/>
    <s v=""/>
    <s v="ÉQUIPEMENTS de bureau"/>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31"/>
    <m/>
    <s v="ÉQUIPEMENTS  pour vehicule - Quai - Barieres de ststionnement"/>
    <x v="0"/>
    <m/>
    <m/>
    <m/>
    <m/>
    <m/>
    <m/>
    <m/>
    <m/>
    <x v="0"/>
    <n v="0"/>
    <m/>
    <n v="0"/>
    <n v="0"/>
    <n v="0"/>
    <n v="0"/>
    <n v="0"/>
    <n v="0"/>
    <n v="0"/>
    <n v="0"/>
    <s v=""/>
    <s v="ÉQUIPEMENTS  pour vehicule - Quai - Barieres de ststionnement"/>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91"/>
    <m/>
    <s v="ÉQUIPEMENTS  de services alimentaires"/>
    <x v="0"/>
    <m/>
    <m/>
    <m/>
    <m/>
    <m/>
    <m/>
    <m/>
    <m/>
    <x v="0"/>
    <n v="0"/>
    <m/>
    <n v="0"/>
    <n v="0"/>
    <n v="0"/>
    <n v="0"/>
    <n v="0"/>
    <n v="0"/>
    <n v="0"/>
    <n v="0"/>
    <s v=""/>
    <s v="ÉQUIPEMENTS  de services alimentaire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92"/>
    <m/>
    <s v="ÉQUIPEMENTS d'entretien et autres"/>
    <x v="0"/>
    <m/>
    <m/>
    <m/>
    <m/>
    <m/>
    <m/>
    <m/>
    <m/>
    <x v="0"/>
    <n v="0"/>
    <m/>
    <n v="0"/>
    <n v="0"/>
    <n v="0"/>
    <n v="0"/>
    <n v="0"/>
    <n v="0"/>
    <n v="0"/>
    <n v="0"/>
    <s v=""/>
    <s v="ÉQUIPEMENTS d'entretien et autre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93"/>
    <m/>
    <s v="ÉQUIPEMENTS pour manitention de dechets - contaners -compacteur - VTT"/>
    <x v="0"/>
    <m/>
    <m/>
    <m/>
    <m/>
    <m/>
    <m/>
    <m/>
    <m/>
    <x v="0"/>
    <n v="0"/>
    <m/>
    <n v="0"/>
    <n v="0"/>
    <n v="0"/>
    <n v="0"/>
    <n v="0"/>
    <n v="0"/>
    <n v="0"/>
    <n v="0"/>
    <s v=""/>
    <s v="ÉQUIPEMENTS pour manitention de dechets - contaners -compacteur - VTT"/>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1094"/>
    <m/>
    <s v="ÉQUIPEMENTS Équipement pour lavage des vitres"/>
    <x v="0"/>
    <m/>
    <m/>
    <m/>
    <m/>
    <m/>
    <m/>
    <m/>
    <m/>
    <x v="0"/>
    <n v="0"/>
    <m/>
    <n v="0"/>
    <n v="0"/>
    <n v="0"/>
    <n v="0"/>
    <n v="0"/>
    <n v="0"/>
    <n v="0"/>
    <n v="0"/>
    <s v=""/>
    <s v="ÉQUIPEMENTS Équipement pour lavage des vitre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E 2011"/>
    <m/>
    <s v="Ameublement et décoration (fixes et mobiles)"/>
    <x v="0"/>
    <m/>
    <m/>
    <m/>
    <m/>
    <m/>
    <m/>
    <m/>
    <m/>
    <x v="0"/>
    <n v="0"/>
    <m/>
    <n v="0"/>
    <n v="0"/>
    <n v="0"/>
    <n v="0"/>
    <n v="0"/>
    <n v="0"/>
    <n v="0"/>
    <n v="0"/>
    <s v=""/>
    <s v="Ameublement et décoration (fixes et mobile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
    <m/>
    <s v="CONSTRUCTION SPÉCIALE ET DÉMOLITION"/>
    <x v="0"/>
    <m/>
    <m/>
    <m/>
    <m/>
    <m/>
    <m/>
    <m/>
    <m/>
    <x v="0"/>
    <m/>
    <m/>
    <n v="0"/>
    <n v="0"/>
    <n v="0"/>
    <n v="0"/>
    <n v="0"/>
    <n v="0"/>
    <n v="0"/>
    <n v="0"/>
    <s v=""/>
    <s v="CONSTRUCTION SPÉCIALE ET DÉMOLITION"/>
    <s v=""/>
    <s v=""/>
    <s v="Oui"/>
    <s v="Oui"/>
    <s v="Oui"/>
    <s v=""/>
    <s v=""/>
    <s v=""/>
  </r>
  <r>
    <m/>
    <m/>
    <m/>
    <x v="0"/>
    <m/>
    <m/>
    <m/>
    <m/>
    <m/>
    <m/>
    <m/>
    <m/>
    <x v="0"/>
    <m/>
    <m/>
    <n v="0"/>
    <n v="0"/>
    <n v="0"/>
    <n v="0"/>
    <n v="0"/>
    <n v="0"/>
    <n v="0"/>
    <n v="0"/>
    <s v=""/>
    <s v=""/>
    <s v=""/>
    <s v=""/>
    <s v="Oui"/>
    <s v="Non"/>
    <s v="Non"/>
    <s v=""/>
    <s v=""/>
    <s v=""/>
  </r>
  <r>
    <s v="F1011"/>
    <m/>
    <s v="Structure spéciale"/>
    <x v="0"/>
    <m/>
    <m/>
    <m/>
    <m/>
    <m/>
    <m/>
    <m/>
    <m/>
    <x v="0"/>
    <n v="0"/>
    <m/>
    <n v="0"/>
    <n v="0"/>
    <n v="0"/>
    <n v="0"/>
    <n v="0"/>
    <n v="0"/>
    <n v="0"/>
    <n v="0"/>
    <s v=""/>
    <s v="Structure spécial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21"/>
    <m/>
    <s v="Sous-ensembles intégrés"/>
    <x v="0"/>
    <m/>
    <m/>
    <m/>
    <m/>
    <m/>
    <m/>
    <m/>
    <m/>
    <x v="0"/>
    <n v="0"/>
    <m/>
    <n v="0"/>
    <n v="0"/>
    <n v="0"/>
    <n v="0"/>
    <n v="0"/>
    <n v="0"/>
    <n v="0"/>
    <n v="0"/>
    <s v=""/>
    <s v="Sous-ensembles intégré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31"/>
    <m/>
    <s v="Système spécial de construction"/>
    <x v="0"/>
    <m/>
    <m/>
    <m/>
    <m/>
    <m/>
    <m/>
    <m/>
    <m/>
    <x v="0"/>
    <n v="0"/>
    <m/>
    <n v="0"/>
    <n v="0"/>
    <n v="0"/>
    <n v="0"/>
    <n v="0"/>
    <n v="0"/>
    <n v="0"/>
    <n v="0"/>
    <s v=""/>
    <s v="Système spécial de construction"/>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41"/>
    <m/>
    <s v="piscine et bain a remous"/>
    <x v="0"/>
    <m/>
    <m/>
    <m/>
    <m/>
    <m/>
    <m/>
    <m/>
    <m/>
    <x v="0"/>
    <n v="0"/>
    <m/>
    <n v="0"/>
    <n v="0"/>
    <n v="0"/>
    <n v="0"/>
    <n v="0"/>
    <n v="0"/>
    <n v="0"/>
    <n v="0"/>
    <s v=""/>
    <s v="piscine et bain a remou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42"/>
    <m/>
    <s v="Saunas"/>
    <x v="0"/>
    <m/>
    <m/>
    <m/>
    <m/>
    <m/>
    <m/>
    <m/>
    <m/>
    <x v="0"/>
    <n v="0"/>
    <m/>
    <n v="0"/>
    <n v="0"/>
    <n v="0"/>
    <n v="0"/>
    <n v="0"/>
    <n v="0"/>
    <n v="0"/>
    <n v="0"/>
    <s v=""/>
    <s v="Sauna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43"/>
    <m/>
    <s v="Fontaines et basins d'Eau"/>
    <x v="0"/>
    <m/>
    <m/>
    <m/>
    <m/>
    <m/>
    <m/>
    <m/>
    <m/>
    <x v="0"/>
    <n v="0"/>
    <m/>
    <n v="0"/>
    <n v="0"/>
    <n v="0"/>
    <n v="0"/>
    <n v="0"/>
    <n v="0"/>
    <n v="0"/>
    <n v="0"/>
    <s v=""/>
    <s v="Fontaines et basins d'Eau"/>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44"/>
    <m/>
    <s v="Installation spéciale - Autres"/>
    <x v="0"/>
    <m/>
    <m/>
    <m/>
    <m/>
    <m/>
    <m/>
    <m/>
    <m/>
    <x v="0"/>
    <n v="0"/>
    <m/>
    <n v="0"/>
    <n v="0"/>
    <n v="0"/>
    <n v="0"/>
    <n v="0"/>
    <n v="0"/>
    <n v="0"/>
    <n v="0"/>
    <s v=""/>
    <s v="Installation spéciale - Autre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1051"/>
    <m/>
    <s v="Instrumentation et régulation spéciale"/>
    <x v="0"/>
    <m/>
    <m/>
    <m/>
    <m/>
    <m/>
    <m/>
    <m/>
    <m/>
    <x v="0"/>
    <n v="0"/>
    <m/>
    <n v="0"/>
    <n v="0"/>
    <n v="0"/>
    <n v="0"/>
    <n v="0"/>
    <n v="0"/>
    <n v="0"/>
    <n v="0"/>
    <s v=""/>
    <s v="Instrumentation et régulation spéciale"/>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2011"/>
    <m/>
    <s v="Démantèlement d'éléments de bâtiment"/>
    <x v="0"/>
    <m/>
    <m/>
    <m/>
    <m/>
    <m/>
    <m/>
    <m/>
    <m/>
    <x v="0"/>
    <n v="0"/>
    <m/>
    <n v="0"/>
    <n v="0"/>
    <n v="0"/>
    <n v="0"/>
    <n v="0"/>
    <n v="0"/>
    <n v="0"/>
    <n v="0"/>
    <s v=""/>
    <s v="Démantèlement d'éléments de bâtiment"/>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F2021"/>
    <m/>
    <s v="Élimination de produits dangereux (amiante, etc.)"/>
    <x v="0"/>
    <m/>
    <m/>
    <m/>
    <m/>
    <m/>
    <m/>
    <m/>
    <m/>
    <x v="0"/>
    <n v="0"/>
    <m/>
    <n v="0"/>
    <n v="0"/>
    <n v="0"/>
    <n v="0"/>
    <n v="0"/>
    <n v="0"/>
    <n v="0"/>
    <n v="0"/>
    <s v=""/>
    <s v="Élimination de produits dangereux (amiante, etc.)"/>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G/Q"/>
    <m/>
    <s v="AMÉNAGEMENT DU SITE"/>
    <x v="0"/>
    <m/>
    <m/>
    <m/>
    <m/>
    <m/>
    <m/>
    <m/>
    <m/>
    <x v="0"/>
    <m/>
    <m/>
    <n v="0"/>
    <n v="0"/>
    <n v="0"/>
    <n v="0"/>
    <n v="0"/>
    <n v="0"/>
    <n v="0"/>
    <n v="0"/>
    <s v=""/>
    <s v="AMÉNAGEMENT DU SITE"/>
    <s v=""/>
    <s v=""/>
    <s v="Oui"/>
    <s v="Oui"/>
    <s v="Oui"/>
    <s v=""/>
    <s v=""/>
    <s v=""/>
  </r>
  <r>
    <m/>
    <m/>
    <m/>
    <x v="0"/>
    <m/>
    <m/>
    <m/>
    <m/>
    <m/>
    <m/>
    <m/>
    <m/>
    <x v="0"/>
    <m/>
    <m/>
    <n v="0"/>
    <n v="0"/>
    <n v="0"/>
    <n v="0"/>
    <n v="0"/>
    <n v="0"/>
    <n v="0"/>
    <n v="0"/>
    <s v=""/>
    <s v=""/>
    <s v=""/>
    <s v=""/>
    <s v="Oui"/>
    <s v="Non"/>
    <s v="Non"/>
    <s v=""/>
    <s v=""/>
    <s v=""/>
  </r>
  <r>
    <s v="G/Q 2021"/>
    <m/>
    <s v="AIRES DE STATIONNEMENT ET ACCÈS"/>
    <x v="0"/>
    <m/>
    <m/>
    <m/>
    <m/>
    <m/>
    <m/>
    <m/>
    <m/>
    <x v="0"/>
    <n v="0"/>
    <m/>
    <n v="0"/>
    <n v="0"/>
    <n v="0"/>
    <n v="0"/>
    <n v="0"/>
    <n v="0"/>
    <n v="0"/>
    <n v="0"/>
    <s v=""/>
    <s v="AIRES DE STATIONNEMENT ET ACCÈS"/>
    <s v=""/>
    <s v=""/>
    <s v="Oui"/>
    <s v="Oui"/>
    <s v="Oui"/>
    <s v=""/>
    <s v=""/>
    <s v=""/>
  </r>
  <r>
    <m/>
    <m/>
    <s v="Aires de stationnement et accès"/>
    <x v="2"/>
    <m/>
    <m/>
    <n v="0"/>
    <s v="s.o."/>
    <m/>
    <m/>
    <m/>
    <n v="0"/>
    <x v="1"/>
    <m/>
    <m/>
    <n v="0"/>
    <n v="0"/>
    <n v="0"/>
    <n v="0"/>
    <n v="0"/>
    <n v="0"/>
    <n v="0"/>
    <n v="0"/>
    <s v=""/>
    <s v="Aires de stationnement et accès"/>
    <s v="n/a"/>
    <n v="0"/>
    <s v="Oui"/>
    <s v="Non"/>
    <s v="Non"/>
    <n v="0"/>
    <n v="0"/>
    <n v="0"/>
  </r>
  <r>
    <m/>
    <m/>
    <s v="Revêtements et infrastructure"/>
    <x v="2"/>
    <m/>
    <m/>
    <n v="0"/>
    <s v="s.o."/>
    <m/>
    <m/>
    <m/>
    <n v="0"/>
    <x v="1"/>
    <m/>
    <m/>
    <n v="0"/>
    <n v="0"/>
    <n v="0"/>
    <n v="0"/>
    <n v="0"/>
    <n v="0"/>
    <n v="0"/>
    <n v="0"/>
    <s v=""/>
    <s v="Revêtements et infrastructure"/>
    <s v="n/a"/>
    <n v="0"/>
    <s v="Oui"/>
    <s v="Non"/>
    <s v="Non"/>
    <n v="0"/>
    <n v="0"/>
    <n v="0"/>
  </r>
  <r>
    <m/>
    <m/>
    <s v="Bordures, butoirs et dos-d'âne"/>
    <x v="2"/>
    <m/>
    <m/>
    <n v="0"/>
    <s v="s.o."/>
    <m/>
    <m/>
    <m/>
    <n v="0"/>
    <x v="1"/>
    <m/>
    <m/>
    <n v="0"/>
    <n v="0"/>
    <n v="0"/>
    <n v="0"/>
    <n v="0"/>
    <n v="0"/>
    <n v="0"/>
    <n v="0"/>
    <s v=""/>
    <s v="Bordures, butoirs et dos-d'âne"/>
    <s v="n/a"/>
    <n v="0"/>
    <s v="Oui"/>
    <s v="Non"/>
    <s v="Non"/>
    <n v="0"/>
    <n v="0"/>
    <n v="0"/>
  </r>
  <r>
    <m/>
    <m/>
    <s v="Glissières de sécurité et commandes d'accès"/>
    <x v="2"/>
    <m/>
    <m/>
    <n v="0"/>
    <s v="s.o."/>
    <m/>
    <m/>
    <m/>
    <n v="0"/>
    <x v="1"/>
    <m/>
    <m/>
    <n v="0"/>
    <n v="0"/>
    <n v="0"/>
    <n v="0"/>
    <n v="0"/>
    <n v="0"/>
    <n v="0"/>
    <n v="0"/>
    <s v=""/>
    <s v="Glissières de sécurité et commandes d'accès"/>
    <s v="n/a"/>
    <n v="0"/>
    <s v="Oui"/>
    <s v="Non"/>
    <s v="Non"/>
    <n v="0"/>
    <n v="0"/>
    <n v="0"/>
  </r>
  <r>
    <m/>
    <m/>
    <s v="Lignes de peinture et marquage"/>
    <x v="2"/>
    <m/>
    <m/>
    <n v="0"/>
    <s v="s.o."/>
    <m/>
    <m/>
    <m/>
    <n v="0"/>
    <x v="1"/>
    <m/>
    <m/>
    <n v="0"/>
    <n v="0"/>
    <n v="0"/>
    <n v="0"/>
    <n v="0"/>
    <n v="0"/>
    <n v="0"/>
    <n v="0"/>
    <s v=""/>
    <s v="Lignes de peinture et marquage"/>
    <s v="n/a"/>
    <n v="0"/>
    <s v="Oui"/>
    <s v="Non"/>
    <s v="Non"/>
    <n v="0"/>
    <n v="0"/>
    <n v="0"/>
  </r>
  <r>
    <m/>
    <m/>
    <s v="Signalisation"/>
    <x v="2"/>
    <m/>
    <m/>
    <n v="0"/>
    <s v="s.o."/>
    <m/>
    <m/>
    <m/>
    <n v="0"/>
    <x v="1"/>
    <m/>
    <m/>
    <n v="0"/>
    <n v="0"/>
    <n v="0"/>
    <n v="0"/>
    <n v="0"/>
    <n v="0"/>
    <n v="0"/>
    <n v="0"/>
    <s v=""/>
    <s v="Signalisation"/>
    <s v="n/a"/>
    <n v="0"/>
    <s v="Oui"/>
    <s v="Non"/>
    <s v="Non"/>
    <n v="0"/>
    <n v="0"/>
    <n v="0"/>
  </r>
  <r>
    <m/>
    <m/>
    <m/>
    <x v="0"/>
    <m/>
    <m/>
    <m/>
    <m/>
    <m/>
    <m/>
    <m/>
    <m/>
    <x v="0"/>
    <m/>
    <m/>
    <n v="0"/>
    <n v="0"/>
    <n v="0"/>
    <n v="0"/>
    <n v="0"/>
    <n v="0"/>
    <n v="0"/>
    <n v="0"/>
    <s v=""/>
    <s v=""/>
    <s v=""/>
    <s v=""/>
    <s v="Oui"/>
    <s v="Non"/>
    <s v="Non"/>
    <s v=""/>
    <s v=""/>
    <s v=""/>
  </r>
  <r>
    <s v="G/Q 2031"/>
    <m/>
    <s v="AIRES DE CIRCULATION PIÉTONNIÈRE"/>
    <x v="0"/>
    <m/>
    <m/>
    <m/>
    <m/>
    <m/>
    <m/>
    <m/>
    <m/>
    <x v="0"/>
    <n v="0"/>
    <m/>
    <n v="0"/>
    <n v="0"/>
    <n v="0"/>
    <n v="0"/>
    <n v="0"/>
    <n v="0"/>
    <n v="0"/>
    <n v="0"/>
    <s v=""/>
    <s v="AIRES DE CIRCULATION PIÉTONNIÈRE"/>
    <s v=""/>
    <s v=""/>
    <s v="Oui"/>
    <s v="Oui"/>
    <s v="Oui"/>
    <s v=""/>
    <s v=""/>
    <s v=""/>
  </r>
  <r>
    <m/>
    <m/>
    <s v="Aires de circulation piétonnière"/>
    <x v="2"/>
    <m/>
    <m/>
    <n v="0"/>
    <s v="s.o."/>
    <m/>
    <m/>
    <m/>
    <n v="0"/>
    <x v="1"/>
    <m/>
    <m/>
    <n v="0"/>
    <n v="0"/>
    <n v="0"/>
    <n v="0"/>
    <n v="0"/>
    <n v="0"/>
    <n v="0"/>
    <n v="0"/>
    <s v=""/>
    <s v="Aires de circulation piétonnière"/>
    <s v="n/a"/>
    <n v="0"/>
    <s v="Oui"/>
    <s v="Non"/>
    <s v="Non"/>
    <n v="0"/>
    <n v="0"/>
    <n v="0"/>
  </r>
  <r>
    <m/>
    <m/>
    <s v="Revêtements et bordures des surfaces piétonnières"/>
    <x v="2"/>
    <m/>
    <m/>
    <n v="0"/>
    <s v="s.o."/>
    <m/>
    <m/>
    <m/>
    <n v="0"/>
    <x v="1"/>
    <m/>
    <m/>
    <n v="0"/>
    <n v="0"/>
    <n v="0"/>
    <n v="0"/>
    <n v="0"/>
    <n v="0"/>
    <n v="0"/>
    <n v="0"/>
    <s v=""/>
    <s v="Revêtements et bordures des surfaces piétonnières"/>
    <s v="n/a"/>
    <n v="0"/>
    <s v="Oui"/>
    <s v="Non"/>
    <s v="Non"/>
    <n v="0"/>
    <n v="0"/>
    <n v="0"/>
  </r>
  <r>
    <m/>
    <m/>
    <s v="Infrastructure des surfaces piétonnières"/>
    <x v="2"/>
    <m/>
    <m/>
    <n v="0"/>
    <s v="s.o."/>
    <m/>
    <m/>
    <m/>
    <n v="0"/>
    <x v="1"/>
    <m/>
    <m/>
    <n v="0"/>
    <n v="0"/>
    <n v="0"/>
    <n v="0"/>
    <n v="0"/>
    <n v="0"/>
    <n v="0"/>
    <n v="0"/>
    <s v=""/>
    <s v="Infrastructure des surfaces piétonnières"/>
    <s v="n/a"/>
    <n v="0"/>
    <s v="Oui"/>
    <s v="Non"/>
    <s v="Non"/>
    <n v="0"/>
    <n v="0"/>
    <n v="0"/>
  </r>
  <r>
    <m/>
    <m/>
    <m/>
    <x v="0"/>
    <m/>
    <m/>
    <m/>
    <m/>
    <m/>
    <m/>
    <m/>
    <m/>
    <x v="0"/>
    <m/>
    <m/>
    <n v="0"/>
    <n v="0"/>
    <n v="0"/>
    <n v="0"/>
    <n v="0"/>
    <n v="0"/>
    <n v="0"/>
    <n v="0"/>
    <s v=""/>
    <s v=""/>
    <s v=""/>
    <s v=""/>
    <s v="Oui"/>
    <s v="Non"/>
    <s v="Non"/>
    <s v=""/>
    <s v=""/>
    <s v=""/>
  </r>
  <r>
    <s v="G/Q 2032"/>
    <m/>
    <s v="ESCALIERS ET RAMPES EXTÉRIEURS"/>
    <x v="0"/>
    <m/>
    <m/>
    <m/>
    <m/>
    <m/>
    <m/>
    <m/>
    <m/>
    <x v="0"/>
    <n v="0"/>
    <m/>
    <n v="0"/>
    <n v="0"/>
    <n v="0"/>
    <n v="0"/>
    <n v="0"/>
    <n v="0"/>
    <n v="0"/>
    <n v="0"/>
    <s v=""/>
    <s v="ESCALIERS ET RAMPES EXTÉRIEURS"/>
    <s v=""/>
    <s v=""/>
    <s v="Oui"/>
    <s v="Oui"/>
    <s v="Oui"/>
    <s v=""/>
    <s v=""/>
    <s v=""/>
  </r>
  <r>
    <m/>
    <m/>
    <s v="Marches et revêtements des escaliers et rampes extérieurs"/>
    <x v="2"/>
    <m/>
    <m/>
    <n v="0"/>
    <s v="s.o."/>
    <m/>
    <m/>
    <m/>
    <n v="0"/>
    <x v="1"/>
    <m/>
    <m/>
    <n v="0"/>
    <n v="0"/>
    <n v="0"/>
    <n v="0"/>
    <n v="0"/>
    <n v="0"/>
    <n v="0"/>
    <n v="0"/>
    <s v=""/>
    <s v="Marches et revêtements des escaliers et rampes extérieurs"/>
    <s v="n/a"/>
    <n v="0"/>
    <s v="Oui"/>
    <s v="Non"/>
    <s v="Non"/>
    <n v="0"/>
    <n v="0"/>
    <n v="0"/>
  </r>
  <r>
    <m/>
    <m/>
    <s v="Balustrade et mains courantes des escaliers et rampes ext."/>
    <x v="2"/>
    <m/>
    <m/>
    <n v="0"/>
    <s v="s.o."/>
    <m/>
    <m/>
    <m/>
    <n v="0"/>
    <x v="1"/>
    <m/>
    <m/>
    <n v="0"/>
    <n v="0"/>
    <n v="0"/>
    <n v="0"/>
    <n v="0"/>
    <n v="0"/>
    <n v="0"/>
    <n v="0"/>
    <s v=""/>
    <s v="Balustrade et mains courantes des escaliers et rampes ext."/>
    <s v="n/a"/>
    <n v="0"/>
    <s v="Oui"/>
    <s v="Non"/>
    <s v="Non"/>
    <n v="0"/>
    <n v="0"/>
    <n v="0"/>
  </r>
  <r>
    <m/>
    <m/>
    <s v="Infrastructure des escaliers et rampes extérieurs"/>
    <x v="2"/>
    <m/>
    <m/>
    <n v="0"/>
    <s v="s.o."/>
    <m/>
    <m/>
    <m/>
    <n v="0"/>
    <x v="1"/>
    <m/>
    <m/>
    <n v="0"/>
    <n v="0"/>
    <n v="0"/>
    <n v="0"/>
    <n v="0"/>
    <n v="0"/>
    <n v="0"/>
    <n v="0"/>
    <s v=""/>
    <s v="Infrastructure des escaliers et rampes extérieurs"/>
    <s v="n/a"/>
    <n v="0"/>
    <s v="Oui"/>
    <s v="Non"/>
    <s v="Non"/>
    <n v="0"/>
    <n v="0"/>
    <n v="0"/>
  </r>
  <r>
    <m/>
    <m/>
    <m/>
    <x v="0"/>
    <m/>
    <m/>
    <n v="0"/>
    <s v="s.o."/>
    <m/>
    <m/>
    <m/>
    <n v="0"/>
    <x v="1"/>
    <m/>
    <m/>
    <n v="0"/>
    <n v="0"/>
    <n v="0"/>
    <n v="0"/>
    <n v="0"/>
    <n v="0"/>
    <n v="0"/>
    <n v="0"/>
    <s v=""/>
    <s v=""/>
    <s v="n/a"/>
    <n v="0"/>
    <s v="Oui"/>
    <s v="Non"/>
    <s v="Non"/>
    <n v="0"/>
    <n v="0"/>
    <n v="0"/>
  </r>
  <r>
    <m/>
    <m/>
    <s v="Ponts pietonier"/>
    <x v="2"/>
    <m/>
    <m/>
    <n v="0"/>
    <s v="s.o."/>
    <m/>
    <m/>
    <m/>
    <n v="0"/>
    <x v="1"/>
    <m/>
    <m/>
    <n v="0"/>
    <n v="0"/>
    <n v="0"/>
    <n v="0"/>
    <n v="0"/>
    <n v="0"/>
    <n v="0"/>
    <n v="0"/>
    <s v=""/>
    <s v="Ponts pietonier"/>
    <s v="n/a"/>
    <n v="0"/>
    <s v="Oui"/>
    <s v="Non"/>
    <s v="Non"/>
    <n v="0"/>
    <n v="0"/>
    <n v="0"/>
  </r>
  <r>
    <m/>
    <m/>
    <m/>
    <x v="0"/>
    <m/>
    <m/>
    <m/>
    <m/>
    <m/>
    <m/>
    <m/>
    <m/>
    <x v="0"/>
    <m/>
    <m/>
    <n v="0"/>
    <n v="0"/>
    <n v="0"/>
    <n v="0"/>
    <n v="0"/>
    <n v="0"/>
    <n v="0"/>
    <n v="0"/>
    <s v=""/>
    <s v=""/>
    <s v=""/>
    <s v=""/>
    <s v="Oui"/>
    <s v="Non"/>
    <s v="Non"/>
    <s v=""/>
    <s v=""/>
    <s v=""/>
  </r>
  <r>
    <s v="G/Q 2041"/>
    <m/>
    <s v="TERRASSES ET DALLES EXTÉRIEURES"/>
    <x v="0"/>
    <m/>
    <m/>
    <m/>
    <m/>
    <m/>
    <m/>
    <m/>
    <m/>
    <x v="0"/>
    <n v="0"/>
    <m/>
    <n v="0"/>
    <n v="0"/>
    <n v="0"/>
    <n v="0"/>
    <n v="0"/>
    <n v="0"/>
    <n v="0"/>
    <n v="0"/>
    <s v=""/>
    <s v="TERRASSES ET DALLES EXTÉRIEURES"/>
    <s v=""/>
    <s v=""/>
    <s v="Oui"/>
    <s v="Oui"/>
    <s v="Oui"/>
    <s v=""/>
    <s v=""/>
    <s v=""/>
  </r>
  <r>
    <m/>
    <m/>
    <s v="Terrasses et dalles extérieures"/>
    <x v="1"/>
    <m/>
    <m/>
    <n v="0"/>
    <s v="s.o."/>
    <m/>
    <m/>
    <m/>
    <n v="0"/>
    <x v="1"/>
    <m/>
    <m/>
    <n v="0"/>
    <n v="0"/>
    <n v="0"/>
    <n v="0"/>
    <n v="0"/>
    <n v="0"/>
    <n v="0"/>
    <n v="0"/>
    <s v=""/>
    <s v="Terrasses et dalles extérieures"/>
    <s v="n/a"/>
    <n v="0"/>
    <s v="Oui"/>
    <s v="Non"/>
    <s v="Non"/>
    <n v="0"/>
    <n v="0"/>
    <n v="0"/>
  </r>
  <r>
    <m/>
    <m/>
    <s v="Revêtements des terrasses extérieures"/>
    <x v="1"/>
    <m/>
    <m/>
    <n v="0"/>
    <s v="s.o."/>
    <m/>
    <m/>
    <m/>
    <n v="0"/>
    <x v="1"/>
    <m/>
    <m/>
    <n v="0"/>
    <n v="0"/>
    <n v="0"/>
    <n v="0"/>
    <n v="0"/>
    <n v="0"/>
    <n v="0"/>
    <n v="0"/>
    <s v=""/>
    <s v="Revêtements des terrasses extérieures"/>
    <s v="n/a"/>
    <n v="0"/>
    <s v="Oui"/>
    <s v="Non"/>
    <s v="Non"/>
    <n v="0"/>
    <n v="0"/>
    <n v="0"/>
  </r>
  <r>
    <m/>
    <m/>
    <s v="Infrastructure des terrasses extérieures"/>
    <x v="1"/>
    <m/>
    <m/>
    <n v="0"/>
    <s v="s.o."/>
    <m/>
    <m/>
    <m/>
    <n v="0"/>
    <x v="1"/>
    <m/>
    <m/>
    <n v="0"/>
    <n v="0"/>
    <n v="0"/>
    <n v="0"/>
    <n v="0"/>
    <n v="0"/>
    <n v="0"/>
    <n v="0"/>
    <s v=""/>
    <s v="Infrastructure des terrasses extérieures"/>
    <s v="n/a"/>
    <n v="0"/>
    <s v="Oui"/>
    <s v="Non"/>
    <s v="Non"/>
    <n v="0"/>
    <n v="0"/>
    <n v="0"/>
  </r>
  <r>
    <m/>
    <m/>
    <m/>
    <x v="0"/>
    <m/>
    <m/>
    <m/>
    <m/>
    <m/>
    <m/>
    <m/>
    <m/>
    <x v="0"/>
    <m/>
    <m/>
    <n v="0"/>
    <n v="0"/>
    <n v="0"/>
    <n v="0"/>
    <n v="0"/>
    <n v="0"/>
    <n v="0"/>
    <n v="0"/>
    <s v=""/>
    <s v=""/>
    <s v=""/>
    <s v=""/>
    <s v="Oui"/>
    <s v="Non"/>
    <s v="Non"/>
    <s v=""/>
    <s v=""/>
    <s v=""/>
  </r>
  <r>
    <s v="G/Q 2042"/>
    <m/>
    <s v="MURS DE SOUTÈNEMENT, TALUS EN PIERRE, ETC."/>
    <x v="0"/>
    <m/>
    <m/>
    <m/>
    <m/>
    <m/>
    <m/>
    <m/>
    <m/>
    <x v="0"/>
    <n v="0"/>
    <m/>
    <n v="0"/>
    <n v="0"/>
    <n v="0"/>
    <n v="0"/>
    <n v="0"/>
    <n v="0"/>
    <n v="0"/>
    <n v="0"/>
    <s v=""/>
    <s v="MURS DE SOUTÈNEMENT, TALUS EN PIERRE, ETC."/>
    <s v=""/>
    <s v=""/>
    <s v="Oui"/>
    <s v="Oui"/>
    <s v="Oui"/>
    <s v=""/>
    <s v=""/>
    <s v=""/>
  </r>
  <r>
    <m/>
    <m/>
    <s v="Construction des murs de soutènement"/>
    <x v="1"/>
    <m/>
    <m/>
    <n v="0"/>
    <s v="s.o."/>
    <m/>
    <m/>
    <m/>
    <n v="0"/>
    <x v="1"/>
    <m/>
    <m/>
    <n v="0"/>
    <n v="0"/>
    <n v="0"/>
    <n v="0"/>
    <n v="0"/>
    <n v="0"/>
    <n v="0"/>
    <n v="0"/>
    <s v=""/>
    <s v="Construction des murs de soutènement"/>
    <s v="n/a"/>
    <n v="0"/>
    <s v="Oui"/>
    <s v="Non"/>
    <s v="Non"/>
    <n v="0"/>
    <n v="0"/>
    <n v="0"/>
  </r>
  <r>
    <m/>
    <m/>
    <s v="Infrastructure des murs de soutènement"/>
    <x v="1"/>
    <m/>
    <m/>
    <n v="0"/>
    <s v="s.o."/>
    <m/>
    <m/>
    <m/>
    <n v="0"/>
    <x v="1"/>
    <m/>
    <m/>
    <n v="0"/>
    <n v="0"/>
    <n v="0"/>
    <n v="0"/>
    <n v="0"/>
    <n v="0"/>
    <n v="0"/>
    <n v="0"/>
    <s v=""/>
    <s v="Infrastructure des murs de soutènement"/>
    <s v="n/a"/>
    <n v="0"/>
    <s v="Oui"/>
    <s v="Non"/>
    <s v="Non"/>
    <n v="0"/>
    <n v="0"/>
    <n v="0"/>
  </r>
  <r>
    <m/>
    <m/>
    <s v="Garde-corps aux murs de soutènement"/>
    <x v="1"/>
    <m/>
    <m/>
    <n v="0"/>
    <s v="s.o."/>
    <m/>
    <m/>
    <m/>
    <n v="0"/>
    <x v="1"/>
    <m/>
    <m/>
    <n v="0"/>
    <n v="0"/>
    <n v="0"/>
    <n v="0"/>
    <n v="0"/>
    <n v="0"/>
    <n v="0"/>
    <n v="0"/>
    <s v=""/>
    <s v="Garde-corps aux murs de soutènement"/>
    <s v="n/a"/>
    <n v="0"/>
    <s v="Oui"/>
    <s v="Non"/>
    <s v="Non"/>
    <n v="0"/>
    <n v="0"/>
    <n v="0"/>
  </r>
  <r>
    <m/>
    <m/>
    <s v="Margelles, murets, etc."/>
    <x v="1"/>
    <m/>
    <m/>
    <n v="0"/>
    <s v="s.o."/>
    <m/>
    <m/>
    <m/>
    <n v="0"/>
    <x v="1"/>
    <m/>
    <m/>
    <n v="0"/>
    <n v="0"/>
    <n v="0"/>
    <n v="0"/>
    <n v="0"/>
    <n v="0"/>
    <n v="0"/>
    <n v="0"/>
    <s v=""/>
    <s v="Margelles, murets, etc."/>
    <s v="n/a"/>
    <n v="0"/>
    <s v="Oui"/>
    <s v="Non"/>
    <s v="Non"/>
    <n v="0"/>
    <n v="0"/>
    <n v="0"/>
  </r>
  <r>
    <m/>
    <m/>
    <m/>
    <x v="0"/>
    <m/>
    <m/>
    <m/>
    <m/>
    <m/>
    <m/>
    <m/>
    <m/>
    <x v="0"/>
    <m/>
    <m/>
    <n v="0"/>
    <n v="0"/>
    <n v="0"/>
    <n v="0"/>
    <n v="0"/>
    <n v="0"/>
    <n v="0"/>
    <n v="0"/>
    <s v=""/>
    <s v=""/>
    <s v=""/>
    <s v=""/>
    <s v="Oui"/>
    <s v="Non"/>
    <s v="Non"/>
    <s v=""/>
    <s v=""/>
    <s v=""/>
  </r>
  <r>
    <s v="G/Q 2043"/>
    <m/>
    <s v="REMISES ET AUTRES CONSTRUCTIONS"/>
    <x v="0"/>
    <m/>
    <m/>
    <m/>
    <m/>
    <m/>
    <m/>
    <m/>
    <m/>
    <x v="0"/>
    <n v="0"/>
    <m/>
    <n v="0"/>
    <n v="0"/>
    <n v="0"/>
    <n v="0"/>
    <n v="0"/>
    <n v="0"/>
    <n v="0"/>
    <n v="0"/>
    <s v=""/>
    <s v="REMISES ET AUTRES CONSTRUCTIONS"/>
    <s v=""/>
    <s v=""/>
    <s v="Oui"/>
    <s v="Oui"/>
    <s v="Oui"/>
    <s v=""/>
    <s v=""/>
    <s v=""/>
  </r>
  <r>
    <m/>
    <m/>
    <s v="Remises pour locataires"/>
    <x v="2"/>
    <m/>
    <m/>
    <n v="0"/>
    <s v="s.o."/>
    <m/>
    <m/>
    <m/>
    <n v="0"/>
    <x v="1"/>
    <m/>
    <m/>
    <n v="0"/>
    <n v="0"/>
    <n v="0"/>
    <n v="0"/>
    <n v="0"/>
    <n v="0"/>
    <n v="0"/>
    <n v="0"/>
    <s v=""/>
    <s v="Remises pour locataires"/>
    <s v="n/a"/>
    <n v="0"/>
    <s v="Oui"/>
    <s v="Non"/>
    <s v="Non"/>
    <n v="0"/>
    <n v="0"/>
    <n v="0"/>
  </r>
  <r>
    <m/>
    <m/>
    <s v="Remises pour entretien"/>
    <x v="2"/>
    <m/>
    <m/>
    <n v="0"/>
    <s v="s.o."/>
    <m/>
    <m/>
    <m/>
    <n v="0"/>
    <x v="1"/>
    <m/>
    <m/>
    <n v="0"/>
    <n v="0"/>
    <n v="0"/>
    <n v="0"/>
    <n v="0"/>
    <n v="0"/>
    <n v="0"/>
    <n v="0"/>
    <s v=""/>
    <s v="Remises pour entretien"/>
    <s v="n/a"/>
    <n v="0"/>
    <s v="Oui"/>
    <s v="Non"/>
    <s v="Non"/>
    <n v="0"/>
    <n v="0"/>
    <n v="0"/>
  </r>
  <r>
    <m/>
    <m/>
    <s v="Conteneurs à déchets {construction)"/>
    <x v="2"/>
    <m/>
    <m/>
    <n v="0"/>
    <s v="s.o."/>
    <m/>
    <m/>
    <m/>
    <n v="0"/>
    <x v="1"/>
    <m/>
    <m/>
    <n v="0"/>
    <n v="0"/>
    <n v="0"/>
    <n v="0"/>
    <n v="0"/>
    <n v="0"/>
    <n v="0"/>
    <n v="0"/>
    <s v=""/>
    <s v="Conteneurs à déchets {construction)"/>
    <s v="n/a"/>
    <n v="0"/>
    <s v="Oui"/>
    <s v="Non"/>
    <s v="Non"/>
    <n v="0"/>
    <n v="0"/>
    <n v="0"/>
  </r>
  <r>
    <m/>
    <m/>
    <s v="Ajouts au bâtiment"/>
    <x v="2"/>
    <m/>
    <m/>
    <n v="0"/>
    <s v="s.o."/>
    <m/>
    <m/>
    <m/>
    <n v="0"/>
    <x v="1"/>
    <m/>
    <m/>
    <n v="0"/>
    <n v="0"/>
    <n v="0"/>
    <n v="0"/>
    <n v="0"/>
    <n v="0"/>
    <n v="0"/>
    <n v="0"/>
    <s v=""/>
    <s v="Ajouts au bâtiment"/>
    <s v="n/a"/>
    <n v="0"/>
    <s v="Oui"/>
    <s v="Non"/>
    <s v="Non"/>
    <n v="0"/>
    <n v="0"/>
    <n v="0"/>
  </r>
  <r>
    <m/>
    <m/>
    <m/>
    <x v="0"/>
    <m/>
    <m/>
    <m/>
    <m/>
    <m/>
    <m/>
    <m/>
    <m/>
    <x v="0"/>
    <m/>
    <m/>
    <n v="0"/>
    <n v="0"/>
    <n v="0"/>
    <n v="0"/>
    <n v="0"/>
    <n v="0"/>
    <n v="0"/>
    <n v="0"/>
    <s v=""/>
    <s v=""/>
    <s v=""/>
    <s v=""/>
    <s v="Oui"/>
    <s v="Non"/>
    <s v="Non"/>
    <s v=""/>
    <s v=""/>
    <s v=""/>
  </r>
  <r>
    <s v="G/Q 2044"/>
    <m/>
    <s v="AUTRES AMÉNAGEMENTS DU SITE ET AMÉNAGEMENT PAYSAGER"/>
    <x v="0"/>
    <m/>
    <m/>
    <m/>
    <m/>
    <m/>
    <m/>
    <m/>
    <m/>
    <x v="0"/>
    <n v="0"/>
    <m/>
    <n v="0"/>
    <n v="0"/>
    <n v="0"/>
    <n v="0"/>
    <n v="0"/>
    <n v="0"/>
    <n v="0"/>
    <n v="0"/>
    <s v=""/>
    <s v="AUTRES AMÉNAGEMENTS DU SITE ET AMÉNAGEMENT PAYSAGER"/>
    <s v=""/>
    <s v=""/>
    <s v="Oui"/>
    <s v="Oui"/>
    <s v="Oui"/>
    <s v=""/>
    <s v=""/>
    <s v=""/>
  </r>
  <r>
    <m/>
    <m/>
    <s v="Murets décoratifs et boîtes à fleurs"/>
    <x v="2"/>
    <m/>
    <m/>
    <n v="0"/>
    <s v="s.o."/>
    <m/>
    <m/>
    <m/>
    <n v="0"/>
    <x v="1"/>
    <m/>
    <m/>
    <n v="0"/>
    <n v="0"/>
    <n v="0"/>
    <n v="0"/>
    <n v="0"/>
    <n v="0"/>
    <n v="0"/>
    <n v="0"/>
    <s v=""/>
    <s v="Murets décoratifs et boîtes à fleurs"/>
    <s v="n/a"/>
    <n v="0"/>
    <s v="Oui"/>
    <s v="Non"/>
    <s v="Non"/>
    <n v="0"/>
    <n v="0"/>
    <n v="0"/>
  </r>
  <r>
    <m/>
    <m/>
    <s v="Écrans, clôtures et barrières - séparée dans nos rapports dans le passé"/>
    <x v="2"/>
    <m/>
    <m/>
    <n v="0"/>
    <s v="s.o."/>
    <m/>
    <m/>
    <m/>
    <n v="0"/>
    <x v="1"/>
    <m/>
    <m/>
    <n v="0"/>
    <n v="0"/>
    <n v="0"/>
    <n v="0"/>
    <n v="0"/>
    <n v="0"/>
    <n v="0"/>
    <n v="0"/>
    <s v=""/>
    <s v="Écrans, clôtures et barrières - séparée dans nos rapports dans le passé"/>
    <s v="n/a"/>
    <n v="0"/>
    <s v="Oui"/>
    <s v="Non"/>
    <s v="Non"/>
    <n v="0"/>
    <n v="0"/>
    <n v="0"/>
  </r>
  <r>
    <m/>
    <m/>
    <s v="Surfaces gazonnées"/>
    <x v="2"/>
    <m/>
    <m/>
    <n v="0"/>
    <s v="s.o."/>
    <m/>
    <m/>
    <m/>
    <n v="0"/>
    <x v="1"/>
    <m/>
    <m/>
    <n v="0"/>
    <n v="0"/>
    <n v="0"/>
    <n v="0"/>
    <n v="0"/>
    <n v="0"/>
    <n v="0"/>
    <n v="0"/>
    <s v=""/>
    <s v="Surfaces gazonnées"/>
    <s v="n/a"/>
    <n v="0"/>
    <s v="Oui"/>
    <s v="Non"/>
    <s v="Non"/>
    <n v="0"/>
    <n v="0"/>
    <n v="0"/>
  </r>
  <r>
    <m/>
    <m/>
    <s v="Arbres, arbustes et plates-bandes"/>
    <x v="2"/>
    <m/>
    <m/>
    <n v="0"/>
    <s v="s.o."/>
    <m/>
    <m/>
    <m/>
    <n v="0"/>
    <x v="1"/>
    <m/>
    <m/>
    <n v="0"/>
    <n v="0"/>
    <n v="0"/>
    <n v="0"/>
    <n v="0"/>
    <n v="0"/>
    <n v="0"/>
    <n v="0"/>
    <s v=""/>
    <s v="Arbres, arbustes et plates-bandes"/>
    <s v="n/a"/>
    <n v="0"/>
    <s v="Oui"/>
    <s v="Non"/>
    <s v="Non"/>
    <n v="0"/>
    <n v="0"/>
    <n v="0"/>
  </r>
  <r>
    <m/>
    <m/>
    <s v="Peinture métaux ouvrés, équipements méc. et élect."/>
    <x v="2"/>
    <m/>
    <m/>
    <n v="0"/>
    <s v="s.o."/>
    <m/>
    <m/>
    <m/>
    <n v="0"/>
    <x v="1"/>
    <m/>
    <m/>
    <n v="0"/>
    <n v="0"/>
    <n v="0"/>
    <n v="0"/>
    <n v="0"/>
    <n v="0"/>
    <n v="0"/>
    <n v="0"/>
    <s v=""/>
    <s v="Peinture métaux ouvrés, équipements méc. et élect."/>
    <s v="n/a"/>
    <n v="0"/>
    <s v="Oui"/>
    <s v="Non"/>
    <s v="Non"/>
    <n v="0"/>
    <n v="0"/>
    <n v="0"/>
  </r>
  <r>
    <m/>
    <m/>
    <s v="Peinture, teinture et traitement clôtures"/>
    <x v="2"/>
    <m/>
    <m/>
    <n v="0"/>
    <s v="s.o."/>
    <m/>
    <m/>
    <m/>
    <n v="0"/>
    <x v="1"/>
    <m/>
    <m/>
    <n v="0"/>
    <n v="0"/>
    <n v="0"/>
    <n v="0"/>
    <n v="0"/>
    <n v="0"/>
    <n v="0"/>
    <n v="0"/>
    <s v=""/>
    <s v="Peinture, teinture et traitement clôtures"/>
    <s v="n/a"/>
    <n v="0"/>
    <s v="Oui"/>
    <s v="Non"/>
    <s v="Non"/>
    <n v="0"/>
    <n v="0"/>
    <n v="0"/>
  </r>
  <r>
    <m/>
    <m/>
    <s v="Peinture et traitement du béton, dallage, asphalte"/>
    <x v="2"/>
    <m/>
    <m/>
    <n v="0"/>
    <s v="s.o."/>
    <m/>
    <m/>
    <m/>
    <n v="0"/>
    <x v="1"/>
    <m/>
    <m/>
    <n v="0"/>
    <n v="0"/>
    <n v="0"/>
    <n v="0"/>
    <n v="0"/>
    <n v="0"/>
    <n v="0"/>
    <n v="0"/>
    <s v=""/>
    <s v="Peinture et traitement du béton, dallage, asphalte"/>
    <s v="n/a"/>
    <n v="0"/>
    <s v="Oui"/>
    <s v="Non"/>
    <s v="Non"/>
    <n v="0"/>
    <n v="0"/>
    <n v="0"/>
  </r>
  <r>
    <m/>
    <m/>
    <s v="Décontamination du site"/>
    <x v="2"/>
    <m/>
    <m/>
    <n v="0"/>
    <s v="s.o."/>
    <m/>
    <m/>
    <m/>
    <n v="0"/>
    <x v="1"/>
    <m/>
    <m/>
    <n v="0"/>
    <n v="0"/>
    <n v="0"/>
    <n v="0"/>
    <n v="0"/>
    <n v="0"/>
    <n v="0"/>
    <n v="0"/>
    <s v=""/>
    <s v="Décontamination du site"/>
    <s v="n/a"/>
    <n v="0"/>
    <s v="Oui"/>
    <s v="Non"/>
    <s v="Non"/>
    <n v="0"/>
    <n v="0"/>
    <n v="0"/>
  </r>
  <r>
    <m/>
    <m/>
    <m/>
    <x v="2"/>
    <m/>
    <m/>
    <n v="0"/>
    <s v="s.o."/>
    <m/>
    <m/>
    <m/>
    <n v="0"/>
    <x v="1"/>
    <m/>
    <m/>
    <n v="0"/>
    <n v="0"/>
    <n v="0"/>
    <n v="0"/>
    <n v="0"/>
    <n v="0"/>
    <n v="0"/>
    <n v="0"/>
    <s v=""/>
    <s v=""/>
    <s v="n/a"/>
    <n v="0"/>
    <s v="Oui"/>
    <s v="Non"/>
    <s v="Non"/>
    <n v="0"/>
    <n v="0"/>
    <n v="0"/>
  </r>
  <r>
    <m/>
    <m/>
    <s v="Terains de sport - tennis - parc d'Enfant"/>
    <x v="2"/>
    <m/>
    <m/>
    <n v="0"/>
    <s v="s.o."/>
    <m/>
    <m/>
    <m/>
    <n v="0"/>
    <x v="1"/>
    <m/>
    <m/>
    <n v="0"/>
    <n v="0"/>
    <n v="0"/>
    <n v="0"/>
    <n v="0"/>
    <n v="0"/>
    <n v="0"/>
    <n v="0"/>
    <s v=""/>
    <s v="Terains de sport - tennis - parc d'Enfant"/>
    <s v="n/a"/>
    <n v="0"/>
    <s v="Oui"/>
    <s v="Non"/>
    <s v="Non"/>
    <n v="0"/>
    <n v="0"/>
    <n v="0"/>
  </r>
  <r>
    <m/>
    <m/>
    <s v="Cours d'Eau"/>
    <x v="2"/>
    <m/>
    <m/>
    <n v="0"/>
    <s v="s.o."/>
    <m/>
    <m/>
    <m/>
    <n v="0"/>
    <x v="1"/>
    <m/>
    <m/>
    <n v="0"/>
    <n v="0"/>
    <n v="0"/>
    <n v="0"/>
    <n v="0"/>
    <n v="0"/>
    <n v="0"/>
    <n v="0"/>
    <s v=""/>
    <s v="Cours d'Eau"/>
    <s v="n/a"/>
    <n v="0"/>
    <s v="Oui"/>
    <s v="Non"/>
    <s v="Non"/>
    <n v="0"/>
    <n v="0"/>
    <n v="0"/>
  </r>
  <r>
    <m/>
    <m/>
    <s v="Ensignes"/>
    <x v="2"/>
    <m/>
    <m/>
    <n v="0"/>
    <s v="s.o."/>
    <m/>
    <m/>
    <m/>
    <n v="0"/>
    <x v="1"/>
    <m/>
    <m/>
    <n v="0"/>
    <n v="0"/>
    <n v="0"/>
    <n v="0"/>
    <n v="0"/>
    <n v="0"/>
    <n v="0"/>
    <n v="0"/>
    <s v=""/>
    <s v="Ensignes"/>
    <s v="n/a"/>
    <n v="0"/>
    <s v="Oui"/>
    <s v="Non"/>
    <s v="Non"/>
    <n v="0"/>
    <n v="0"/>
    <n v="0"/>
  </r>
  <r>
    <m/>
    <m/>
    <s v="Systemes d'irigation - Ici ou 3011"/>
    <x v="2"/>
    <m/>
    <m/>
    <n v="0"/>
    <s v="s.o."/>
    <m/>
    <m/>
    <m/>
    <n v="0"/>
    <x v="1"/>
    <m/>
    <m/>
    <n v="0"/>
    <n v="0"/>
    <n v="0"/>
    <n v="0"/>
    <n v="0"/>
    <n v="0"/>
    <n v="0"/>
    <n v="0"/>
    <s v=""/>
    <s v="Systemes d'irigation - Ici ou 3011"/>
    <s v="n/a"/>
    <n v="0"/>
    <s v="Oui"/>
    <s v="Non"/>
    <s v="Non"/>
    <n v="0"/>
    <n v="0"/>
    <n v="0"/>
  </r>
  <r>
    <m/>
    <m/>
    <s v="Meubles exterieur"/>
    <x v="2"/>
    <m/>
    <m/>
    <n v="0"/>
    <s v="s.o."/>
    <m/>
    <m/>
    <m/>
    <n v="0"/>
    <x v="1"/>
    <m/>
    <m/>
    <n v="0"/>
    <n v="0"/>
    <n v="0"/>
    <n v="0"/>
    <n v="0"/>
    <n v="0"/>
    <n v="0"/>
    <n v="0"/>
    <s v=""/>
    <s v="Meubles exterieur"/>
    <s v="n/a"/>
    <n v="0"/>
    <s v="Oui"/>
    <s v="Non"/>
    <s v="Non"/>
    <n v="0"/>
    <n v="0"/>
    <n v="0"/>
  </r>
  <r>
    <m/>
    <m/>
    <m/>
    <x v="0"/>
    <m/>
    <m/>
    <m/>
    <m/>
    <m/>
    <m/>
    <m/>
    <m/>
    <x v="0"/>
    <m/>
    <m/>
    <n v="0"/>
    <n v="0"/>
    <n v="0"/>
    <n v="0"/>
    <n v="0"/>
    <n v="0"/>
    <n v="0"/>
    <n v="0"/>
    <s v=""/>
    <s v=""/>
    <s v=""/>
    <s v=""/>
    <s v="Oui"/>
    <s v="Non"/>
    <s v="Non"/>
    <s v=""/>
    <s v=""/>
    <s v=""/>
  </r>
  <r>
    <s v="G/Q 3011"/>
    <m/>
    <s v="ALIMENTATION MUNICIPALE EN EAU"/>
    <x v="0"/>
    <m/>
    <m/>
    <m/>
    <m/>
    <m/>
    <m/>
    <m/>
    <m/>
    <x v="0"/>
    <n v="0"/>
    <m/>
    <n v="0"/>
    <n v="0"/>
    <n v="0"/>
    <n v="0"/>
    <n v="0"/>
    <n v="0"/>
    <n v="0"/>
    <n v="0"/>
    <s v=""/>
    <s v="ALIMENTATION MUNICIPALE EN EAU"/>
    <s v=""/>
    <s v=""/>
    <s v="Oui"/>
    <s v="Oui"/>
    <s v="Oui"/>
    <s v=""/>
    <s v=""/>
    <s v=""/>
  </r>
  <r>
    <s v="G 3011"/>
    <m/>
    <s v="Alimentation municipale en eau - Eau et draingae pluvial et sanitaire ensemble dans nos rapports dans le passé"/>
    <x v="5"/>
    <m/>
    <m/>
    <n v="0"/>
    <s v="s.o."/>
    <m/>
    <m/>
    <m/>
    <n v="0"/>
    <x v="1"/>
    <m/>
    <m/>
    <n v="0"/>
    <n v="0"/>
    <n v="0"/>
    <n v="0"/>
    <n v="0"/>
    <n v="0"/>
    <n v="0"/>
    <n v="0"/>
    <s v=""/>
    <s v="Alimentation municipale en eau - Eau et draingae pluvial et sanitaire ensemble dans nos rapports dans le passé"/>
    <s v="n/a"/>
    <n v="0"/>
    <s v="Oui"/>
    <s v="Non"/>
    <s v="Non"/>
    <n v="0"/>
    <n v="0"/>
    <n v="0"/>
  </r>
  <r>
    <m/>
    <m/>
    <s v="Systemes d'irigation - Ici ou 2044"/>
    <x v="5"/>
    <m/>
    <m/>
    <n v="0"/>
    <s v="s.o."/>
    <m/>
    <m/>
    <m/>
    <n v="0"/>
    <x v="1"/>
    <m/>
    <m/>
    <n v="0"/>
    <n v="0"/>
    <n v="0"/>
    <n v="0"/>
    <n v="0"/>
    <n v="0"/>
    <n v="0"/>
    <n v="0"/>
    <s v=""/>
    <s v="Systemes d'irigation - Ici ou 2044"/>
    <s v="n/a"/>
    <n v="0"/>
    <s v="Oui"/>
    <s v="Non"/>
    <s v="Non"/>
    <n v="0"/>
    <n v="0"/>
    <n v="0"/>
  </r>
  <r>
    <m/>
    <m/>
    <m/>
    <x v="5"/>
    <m/>
    <m/>
    <n v="0"/>
    <s v="s.o."/>
    <m/>
    <m/>
    <m/>
    <n v="0"/>
    <x v="1"/>
    <m/>
    <m/>
    <n v="0"/>
    <n v="0"/>
    <n v="0"/>
    <n v="0"/>
    <n v="0"/>
    <n v="0"/>
    <n v="0"/>
    <n v="0"/>
    <s v=""/>
    <s v=""/>
    <s v="n/a"/>
    <n v="0"/>
    <s v="Oui"/>
    <s v="Non"/>
    <s v="Non"/>
    <n v="0"/>
    <n v="0"/>
    <n v="0"/>
  </r>
  <r>
    <m/>
    <m/>
    <s v="Alimentation en eau (puits artésien)"/>
    <x v="5"/>
    <m/>
    <m/>
    <n v="0"/>
    <s v="s.o."/>
    <m/>
    <m/>
    <m/>
    <n v="0"/>
    <x v="1"/>
    <m/>
    <m/>
    <n v="0"/>
    <n v="0"/>
    <n v="0"/>
    <n v="0"/>
    <n v="0"/>
    <n v="0"/>
    <n v="0"/>
    <n v="0"/>
    <s v=""/>
    <s v="Alimentation en eau (puits artésien)"/>
    <s v="n/a"/>
    <n v="0"/>
    <s v="Oui"/>
    <s v="Non"/>
    <s v="Non"/>
    <n v="0"/>
    <n v="0"/>
    <n v="0"/>
  </r>
  <r>
    <m/>
    <m/>
    <s v="Canalisation d'alimentation en eau potable et valves"/>
    <x v="5"/>
    <m/>
    <m/>
    <n v="0"/>
    <s v="s.o."/>
    <m/>
    <m/>
    <m/>
    <n v="0"/>
    <x v="1"/>
    <m/>
    <m/>
    <n v="0"/>
    <n v="0"/>
    <n v="0"/>
    <n v="0"/>
    <n v="0"/>
    <n v="0"/>
    <n v="0"/>
    <n v="0"/>
    <s v=""/>
    <s v="Canalisation d'alimentation en eau potable et valves"/>
    <s v="n/a"/>
    <n v="0"/>
    <s v="Oui"/>
    <s v="Non"/>
    <s v="Non"/>
    <n v="0"/>
    <n v="0"/>
    <n v="0"/>
  </r>
  <r>
    <m/>
    <m/>
    <s v="Puits artésien ou de surface"/>
    <x v="5"/>
    <m/>
    <m/>
    <n v="0"/>
    <s v="s.o."/>
    <m/>
    <m/>
    <m/>
    <n v="0"/>
    <x v="1"/>
    <m/>
    <m/>
    <n v="0"/>
    <n v="0"/>
    <n v="0"/>
    <n v="0"/>
    <n v="0"/>
    <n v="0"/>
    <n v="0"/>
    <n v="0"/>
    <s v=""/>
    <s v="Puits artésien ou de surface"/>
    <s v="n/a"/>
    <n v="0"/>
    <s v="Oui"/>
    <s v="Non"/>
    <s v="Non"/>
    <n v="0"/>
    <n v="0"/>
    <n v="0"/>
  </r>
  <r>
    <m/>
    <m/>
    <m/>
    <x v="0"/>
    <m/>
    <m/>
    <m/>
    <m/>
    <m/>
    <m/>
    <m/>
    <m/>
    <x v="0"/>
    <m/>
    <m/>
    <n v="0"/>
    <n v="0"/>
    <n v="0"/>
    <n v="0"/>
    <n v="0"/>
    <n v="0"/>
    <n v="0"/>
    <n v="0"/>
    <s v=""/>
    <s v=""/>
    <s v=""/>
    <s v=""/>
    <s v="Oui"/>
    <s v="Non"/>
    <s v="Non"/>
    <s v=""/>
    <s v=""/>
    <s v=""/>
  </r>
  <r>
    <s v="G/Q 3021"/>
    <m/>
    <s v="ÉGOUT SANITAIRE MUNICIPAL - nous regrouperait sanitaire et pluvial municipal"/>
    <x v="0"/>
    <m/>
    <m/>
    <m/>
    <m/>
    <m/>
    <m/>
    <m/>
    <m/>
    <x v="0"/>
    <n v="0"/>
    <m/>
    <n v="0"/>
    <n v="0"/>
    <n v="0"/>
    <n v="0"/>
    <n v="0"/>
    <n v="0"/>
    <n v="0"/>
    <n v="0"/>
    <s v=""/>
    <s v="ÉGOUT SANITAIRE MUNICIPAL - nous regrouperait sanitaire et pluvial municipal"/>
    <s v=""/>
    <s v=""/>
    <s v="Oui"/>
    <s v="Oui"/>
    <s v="Oui"/>
    <s v=""/>
    <s v=""/>
    <s v=""/>
  </r>
  <r>
    <m/>
    <m/>
    <s v="Réseau d'égout ou combiné"/>
    <x v="3"/>
    <m/>
    <m/>
    <n v="0"/>
    <s v="s.o."/>
    <m/>
    <m/>
    <m/>
    <n v="0"/>
    <x v="1"/>
    <m/>
    <m/>
    <n v="0"/>
    <n v="0"/>
    <n v="0"/>
    <n v="0"/>
    <n v="0"/>
    <n v="0"/>
    <n v="0"/>
    <n v="0"/>
    <s v=""/>
    <s v="Réseau d'égout ou combiné"/>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r>
    <s v="G/Q 3031"/>
    <m/>
    <s v="ÉGOUT PLUVIAL  - Eau et draingae pluvial et sanitaire ensemble dans nos rapports dans le passé"/>
    <x v="0"/>
    <m/>
    <m/>
    <m/>
    <m/>
    <m/>
    <m/>
    <m/>
    <m/>
    <x v="0"/>
    <n v="0"/>
    <m/>
    <n v="0"/>
    <n v="0"/>
    <n v="0"/>
    <n v="0"/>
    <n v="0"/>
    <n v="0"/>
    <n v="0"/>
    <n v="0"/>
    <s v=""/>
    <s v="ÉGOUT PLUVIAL  - Eau et draingae pluvial et sanitaire ensemble dans nos rapports dans le passé"/>
    <s v=""/>
    <s v=""/>
    <s v="Oui"/>
    <s v="Oui"/>
    <s v="Oui"/>
    <s v=""/>
    <s v=""/>
    <s v=""/>
  </r>
  <r>
    <m/>
    <m/>
    <s v="Réseau d'égout pluvial, regards, réducteurs de débit"/>
    <x v="5"/>
    <m/>
    <m/>
    <n v="0"/>
    <s v="s.o."/>
    <m/>
    <m/>
    <m/>
    <n v="0"/>
    <x v="1"/>
    <m/>
    <m/>
    <n v="0"/>
    <n v="0"/>
    <n v="0"/>
    <n v="0"/>
    <n v="0"/>
    <n v="0"/>
    <n v="0"/>
    <n v="0"/>
    <s v=""/>
    <s v="Réseau d'égout pluvial, regards, réducteurs de débit"/>
    <s v="n/a"/>
    <n v="0"/>
    <s v="Oui"/>
    <s v="Non"/>
    <s v="Non"/>
    <n v="0"/>
    <n v="0"/>
    <n v="0"/>
  </r>
  <r>
    <m/>
    <m/>
    <s v="Puisards de drainage du site"/>
    <x v="5"/>
    <m/>
    <m/>
    <n v="0"/>
    <s v="s.o."/>
    <m/>
    <m/>
    <m/>
    <n v="0"/>
    <x v="1"/>
    <m/>
    <m/>
    <n v="0"/>
    <n v="0"/>
    <n v="0"/>
    <n v="0"/>
    <n v="0"/>
    <n v="0"/>
    <n v="0"/>
    <n v="0"/>
    <s v=""/>
    <s v="Puisards de drainage du site"/>
    <s v="n/a"/>
    <n v="0"/>
    <s v="Oui"/>
    <s v="Non"/>
    <s v="Non"/>
    <n v="0"/>
    <n v="0"/>
    <n v="0"/>
  </r>
  <r>
    <m/>
    <m/>
    <s v="Bassins de captation et fossés"/>
    <x v="5"/>
    <m/>
    <m/>
    <n v="0"/>
    <s v="s.o."/>
    <m/>
    <m/>
    <m/>
    <n v="0"/>
    <x v="1"/>
    <m/>
    <m/>
    <n v="0"/>
    <n v="0"/>
    <n v="0"/>
    <n v="0"/>
    <n v="0"/>
    <n v="0"/>
    <n v="0"/>
    <n v="0"/>
    <s v=""/>
    <s v="Bassins de captation et fossés"/>
    <s v="n/a"/>
    <n v="0"/>
    <s v="Oui"/>
    <s v="Non"/>
    <s v="Non"/>
    <n v="0"/>
    <n v="0"/>
    <n v="0"/>
  </r>
  <r>
    <m/>
    <m/>
    <s v="Drain Français ?"/>
    <x v="5"/>
    <m/>
    <m/>
    <n v="0"/>
    <s v="s.o."/>
    <m/>
    <m/>
    <m/>
    <n v="0"/>
    <x v="1"/>
    <m/>
    <m/>
    <n v="0"/>
    <n v="0"/>
    <n v="0"/>
    <n v="0"/>
    <n v="0"/>
    <n v="0"/>
    <n v="0"/>
    <n v="0"/>
    <s v=""/>
    <s v="Drain Français ?"/>
    <s v="n/a"/>
    <n v="0"/>
    <s v="Oui"/>
    <s v="Non"/>
    <s v="Non"/>
    <n v="0"/>
    <n v="0"/>
    <n v="0"/>
  </r>
  <r>
    <m/>
    <m/>
    <m/>
    <x v="0"/>
    <m/>
    <m/>
    <m/>
    <m/>
    <m/>
    <m/>
    <m/>
    <m/>
    <x v="0"/>
    <m/>
    <m/>
    <n v="0"/>
    <n v="0"/>
    <n v="0"/>
    <n v="0"/>
    <n v="0"/>
    <n v="0"/>
    <n v="0"/>
    <n v="0"/>
    <s v=""/>
    <s v=""/>
    <s v=""/>
    <s v=""/>
    <s v="Oui"/>
    <s v="Non"/>
    <s v="Non"/>
    <s v=""/>
    <s v=""/>
    <s v=""/>
  </r>
  <r>
    <s v="G/Q 4011"/>
    <m/>
    <s v="DISTRIBUTION ÉLECTRIQUE ET ÉCLAIRAGE"/>
    <x v="0"/>
    <m/>
    <m/>
    <m/>
    <m/>
    <m/>
    <m/>
    <m/>
    <m/>
    <x v="0"/>
    <n v="0"/>
    <m/>
    <n v="0"/>
    <n v="0"/>
    <n v="0"/>
    <n v="0"/>
    <n v="0"/>
    <n v="0"/>
    <n v="0"/>
    <n v="0"/>
    <s v=""/>
    <s v="DISTRIBUTION ÉLECTRIQUE ET ÉCLAIRAGE"/>
    <s v=""/>
    <s v=""/>
    <s v="Oui"/>
    <s v="Oui"/>
    <s v="Oui"/>
    <s v=""/>
    <s v=""/>
    <s v=""/>
  </r>
  <r>
    <m/>
    <m/>
    <s v="Réseau d'alimentation et de distribution électrique"/>
    <x v="3"/>
    <m/>
    <m/>
    <n v="0"/>
    <s v="s.o."/>
    <m/>
    <m/>
    <m/>
    <n v="0"/>
    <x v="1"/>
    <m/>
    <m/>
    <n v="0"/>
    <n v="0"/>
    <n v="0"/>
    <n v="0"/>
    <n v="0"/>
    <n v="0"/>
    <n v="0"/>
    <n v="0"/>
    <s v=""/>
    <s v="Réseau d'alimentation et de distribution électrique"/>
    <s v="n/a"/>
    <n v="0"/>
    <s v="Oui"/>
    <s v="Non"/>
    <s v="Non"/>
    <n v="0"/>
    <n v="0"/>
    <n v="0"/>
  </r>
  <r>
    <m/>
    <m/>
    <s v="Réseau de conduits pour système de communication"/>
    <x v="3"/>
    <m/>
    <m/>
    <n v="0"/>
    <s v="s.o."/>
    <m/>
    <m/>
    <m/>
    <n v="0"/>
    <x v="1"/>
    <m/>
    <m/>
    <n v="0"/>
    <n v="0"/>
    <n v="0"/>
    <n v="0"/>
    <n v="0"/>
    <n v="0"/>
    <n v="0"/>
    <n v="0"/>
    <s v=""/>
    <s v="Réseau de conduits pour système de communication"/>
    <s v="n/a"/>
    <n v="0"/>
    <s v="Oui"/>
    <s v="Non"/>
    <s v="Non"/>
    <n v="0"/>
    <n v="0"/>
    <n v="0"/>
  </r>
  <r>
    <m/>
    <m/>
    <s v="Prises chauffe-moteurs"/>
    <x v="3"/>
    <m/>
    <m/>
    <n v="0"/>
    <s v="s.o."/>
    <m/>
    <m/>
    <m/>
    <n v="0"/>
    <x v="1"/>
    <m/>
    <m/>
    <n v="0"/>
    <n v="0"/>
    <n v="0"/>
    <n v="0"/>
    <n v="0"/>
    <n v="0"/>
    <n v="0"/>
    <n v="0"/>
    <s v=""/>
    <s v="Prises chauffe-moteurs"/>
    <s v="n/a"/>
    <n v="0"/>
    <s v="Oui"/>
    <s v="Non"/>
    <s v="Non"/>
    <n v="0"/>
    <n v="0"/>
    <n v="0"/>
  </r>
  <r>
    <m/>
    <m/>
    <s v="Appareils d'éclairage muraux des aménagements"/>
    <x v="3"/>
    <m/>
    <m/>
    <n v="0"/>
    <s v="s.o."/>
    <m/>
    <m/>
    <m/>
    <n v="0"/>
    <x v="1"/>
    <m/>
    <m/>
    <n v="0"/>
    <n v="0"/>
    <n v="0"/>
    <n v="0"/>
    <n v="0"/>
    <n v="0"/>
    <n v="0"/>
    <n v="0"/>
    <s v=""/>
    <s v="Appareils d'éclairage muraux des aménagements"/>
    <s v="n/a"/>
    <n v="0"/>
    <s v="Oui"/>
    <s v="Non"/>
    <s v="Non"/>
    <n v="0"/>
    <n v="0"/>
    <n v="0"/>
  </r>
  <r>
    <m/>
    <m/>
    <s v="Poteaux, lampadaires, canalisation de l'éclairage extérieur"/>
    <x v="3"/>
    <m/>
    <m/>
    <n v="0"/>
    <s v="s.o."/>
    <m/>
    <m/>
    <m/>
    <n v="0"/>
    <x v="1"/>
    <m/>
    <m/>
    <n v="0"/>
    <n v="0"/>
    <n v="0"/>
    <n v="0"/>
    <n v="0"/>
    <n v="0"/>
    <n v="0"/>
    <n v="0"/>
    <s v=""/>
    <s v="Poteaux, lampadaires, canalisation de l'éclairage extérieur"/>
    <s v="n/a"/>
    <n v="0"/>
    <s v="Oui"/>
    <s v="Non"/>
    <s v="Non"/>
    <n v="0"/>
    <n v="0"/>
    <n v="0"/>
  </r>
  <r>
    <m/>
    <m/>
    <s v="Contrôle de l'éclairage extérieur"/>
    <x v="3"/>
    <m/>
    <m/>
    <n v="0"/>
    <s v="s.o."/>
    <m/>
    <m/>
    <m/>
    <n v="0"/>
    <x v="1"/>
    <m/>
    <m/>
    <n v="0"/>
    <n v="0"/>
    <n v="0"/>
    <n v="0"/>
    <n v="0"/>
    <n v="0"/>
    <n v="0"/>
    <n v="0"/>
    <s v=""/>
    <s v="Contrôle de l'éclairage extérieur"/>
    <s v="n/a"/>
    <n v="0"/>
    <s v="Oui"/>
    <s v="Non"/>
    <s v="Non"/>
    <n v="0"/>
    <n v="0"/>
    <n v="0"/>
  </r>
  <r>
    <m/>
    <m/>
    <m/>
    <x v="0"/>
    <m/>
    <m/>
    <m/>
    <m/>
    <m/>
    <m/>
    <m/>
    <m/>
    <x v="0"/>
    <m/>
    <m/>
    <n v="0"/>
    <n v="0"/>
    <n v="0"/>
    <n v="0"/>
    <n v="0"/>
    <n v="0"/>
    <n v="0"/>
    <n v="0"/>
    <s v=""/>
    <s v=""/>
    <s v=""/>
    <s v=""/>
    <s v="Oui"/>
    <s v="Non"/>
    <s v="Non"/>
    <s v=""/>
    <s v=""/>
    <s v=""/>
  </r>
  <r>
    <s v="G/Q 9011"/>
    <m/>
    <s v="TUNNELS DE SERVICE ET POUR PIÉTONS"/>
    <x v="0"/>
    <m/>
    <m/>
    <m/>
    <m/>
    <m/>
    <m/>
    <m/>
    <m/>
    <x v="0"/>
    <n v="0"/>
    <m/>
    <n v="0"/>
    <n v="0"/>
    <n v="0"/>
    <n v="0"/>
    <n v="0"/>
    <n v="0"/>
    <n v="0"/>
    <n v="0"/>
    <s v=""/>
    <s v="TUNNELS DE SERVICE ET POUR PIÉTONS"/>
    <s v=""/>
    <s v=""/>
    <s v="Oui"/>
    <s v="Oui"/>
    <s v="Oui"/>
    <s v=""/>
    <s v=""/>
    <s v=""/>
  </r>
  <r>
    <m/>
    <m/>
    <m/>
    <x v="0"/>
    <m/>
    <m/>
    <m/>
    <m/>
    <m/>
    <m/>
    <m/>
    <m/>
    <x v="0"/>
    <m/>
    <m/>
    <n v="0"/>
    <n v="0"/>
    <n v="0"/>
    <n v="0"/>
    <n v="0"/>
    <n v="0"/>
    <n v="0"/>
    <n v="0"/>
    <s v=""/>
    <s v=""/>
    <s v=""/>
    <s v=""/>
    <m/>
    <m/>
    <m/>
    <s v=""/>
    <s v=""/>
    <s v=""/>
  </r>
  <r>
    <s v="G 9011"/>
    <m/>
    <s v="Tunnels de service et pour piétons"/>
    <x v="1"/>
    <m/>
    <m/>
    <m/>
    <m/>
    <m/>
    <m/>
    <m/>
    <m/>
    <x v="0"/>
    <m/>
    <m/>
    <n v="0"/>
    <n v="0"/>
    <n v="0"/>
    <n v="0"/>
    <n v="0"/>
    <n v="0"/>
    <n v="0"/>
    <n v="0"/>
    <s v=""/>
    <s v="Tunnels de service et pour piétons"/>
    <s v=""/>
    <s v=""/>
    <s v="Oui"/>
    <s v="Oui"/>
    <s v="Oui"/>
    <s v=""/>
    <s v=""/>
    <s v=""/>
  </r>
  <r>
    <m/>
    <m/>
    <m/>
    <x v="0"/>
    <m/>
    <m/>
    <m/>
    <m/>
    <m/>
    <m/>
    <m/>
    <m/>
    <x v="0"/>
    <m/>
    <m/>
    <n v="0"/>
    <n v="0"/>
    <n v="0"/>
    <n v="0"/>
    <n v="0"/>
    <n v="0"/>
    <n v="0"/>
    <n v="0"/>
    <s v=""/>
    <s v=""/>
    <s v=""/>
    <s v=""/>
    <s v="Oui"/>
    <s v="Non"/>
    <s v="Non"/>
    <s v=""/>
    <s v=""/>
    <s v=""/>
  </r>
  <r>
    <m/>
    <m/>
    <m/>
    <x v="0"/>
    <m/>
    <m/>
    <m/>
    <m/>
    <m/>
    <m/>
    <m/>
    <m/>
    <x v="0"/>
    <m/>
    <m/>
    <n v="0"/>
    <n v="0"/>
    <n v="0"/>
    <n v="0"/>
    <n v="0"/>
    <n v="0"/>
    <n v="0"/>
    <n v="0"/>
    <s v=""/>
    <s v=""/>
    <s v=""/>
    <s v=""/>
    <s v="Oui"/>
    <s v="Non"/>
    <s v="Non"/>
    <s v=""/>
    <s v=""/>
    <s v=""/>
  </r>
  <r>
    <m/>
    <m/>
    <m/>
    <x v="0"/>
    <m/>
    <m/>
    <m/>
    <m/>
    <m/>
    <m/>
    <m/>
    <m/>
    <x v="0"/>
    <m/>
    <m/>
    <n v="0"/>
    <n v="0"/>
    <n v="0"/>
    <n v="0"/>
    <n v="0"/>
    <n v="0"/>
    <n v="0"/>
    <n v="0"/>
    <s v=""/>
    <s v=""/>
    <s v=""/>
    <s v=""/>
    <s v="Oui"/>
    <s v="Non"/>
    <s v="Non"/>
    <s v=""/>
    <s v=""/>
    <s v=""/>
  </r>
  <r>
    <s v="H"/>
    <m/>
    <s v="LOGEMENT"/>
    <x v="0"/>
    <m/>
    <m/>
    <m/>
    <m/>
    <m/>
    <m/>
    <m/>
    <m/>
    <x v="0"/>
    <m/>
    <m/>
    <n v="0"/>
    <n v="0"/>
    <n v="0"/>
    <n v="0"/>
    <n v="0"/>
    <n v="0"/>
    <n v="0"/>
    <n v="0"/>
    <s v=""/>
    <s v="LOGEMENT"/>
    <s v=""/>
    <s v=""/>
    <s v="Oui"/>
    <s v="Oui"/>
    <s v="Oui"/>
    <s v=""/>
    <s v=""/>
    <s v=""/>
  </r>
  <r>
    <m/>
    <m/>
    <m/>
    <x v="0"/>
    <m/>
    <m/>
    <m/>
    <m/>
    <m/>
    <m/>
    <m/>
    <m/>
    <x v="0"/>
    <m/>
    <m/>
    <n v="0"/>
    <n v="0"/>
    <n v="0"/>
    <n v="0"/>
    <n v="0"/>
    <n v="0"/>
    <n v="0"/>
    <n v="0"/>
    <s v=""/>
    <s v=""/>
    <s v=""/>
    <s v=""/>
    <s v="Oui"/>
    <s v="Non"/>
    <s v="Non"/>
    <s v=""/>
    <s v=""/>
    <s v=""/>
  </r>
  <r>
    <s v="H 1011"/>
    <m/>
    <s v="SALLE DE BAIN (RÉFECTION)"/>
    <x v="0"/>
    <m/>
    <m/>
    <m/>
    <m/>
    <m/>
    <m/>
    <m/>
    <m/>
    <x v="0"/>
    <n v="0"/>
    <m/>
    <n v="0"/>
    <n v="0"/>
    <n v="0"/>
    <n v="0"/>
    <n v="0"/>
    <n v="0"/>
    <n v="0"/>
    <n v="0"/>
    <s v=""/>
    <s v="SALLE DE BAIN (RÉFECTION)"/>
    <s v=""/>
    <s v=""/>
    <s v="Oui"/>
    <s v="Oui"/>
    <s v="Oui"/>
    <s v=""/>
    <s v=""/>
    <s v=""/>
  </r>
  <r>
    <m/>
    <m/>
    <s v="Salle de bain (réfection)"/>
    <x v="2"/>
    <m/>
    <m/>
    <n v="0"/>
    <s v="s.o."/>
    <m/>
    <m/>
    <m/>
    <n v="0"/>
    <x v="1"/>
    <m/>
    <m/>
    <n v="0"/>
    <n v="0"/>
    <n v="0"/>
    <n v="0"/>
    <n v="0"/>
    <n v="0"/>
    <n v="0"/>
    <n v="0"/>
    <s v=""/>
    <s v="Salle de bain (réfection)"/>
    <s v="n/a"/>
    <n v="0"/>
    <s v="Oui"/>
    <s v="Non"/>
    <s v="Non"/>
    <n v="0"/>
    <n v="0"/>
    <n v="0"/>
  </r>
  <r>
    <m/>
    <m/>
    <s v="Alcôve du bain (finition murs, etc.)"/>
    <x v="2"/>
    <m/>
    <m/>
    <n v="0"/>
    <s v="s.o."/>
    <m/>
    <m/>
    <m/>
    <n v="0"/>
    <x v="1"/>
    <m/>
    <m/>
    <n v="0"/>
    <n v="0"/>
    <n v="0"/>
    <n v="0"/>
    <n v="0"/>
    <n v="0"/>
    <n v="0"/>
    <n v="0"/>
    <s v=""/>
    <s v="Alcôve du bain (finition murs, etc.)"/>
    <s v="n/a"/>
    <n v="0"/>
    <s v="Oui"/>
    <s v="Non"/>
    <s v="Non"/>
    <n v="0"/>
    <n v="0"/>
    <n v="0"/>
  </r>
  <r>
    <m/>
    <m/>
    <s v="Lavabo"/>
    <x v="3"/>
    <m/>
    <m/>
    <n v="0"/>
    <s v="s.o."/>
    <m/>
    <m/>
    <m/>
    <n v="0"/>
    <x v="1"/>
    <m/>
    <m/>
    <n v="0"/>
    <n v="0"/>
    <n v="0"/>
    <n v="0"/>
    <n v="0"/>
    <n v="0"/>
    <n v="0"/>
    <n v="0"/>
    <s v=""/>
    <s v="Lavabo"/>
    <s v="n/a"/>
    <n v="0"/>
    <s v="Oui"/>
    <s v="Non"/>
    <s v="Non"/>
    <n v="0"/>
    <n v="0"/>
    <n v="0"/>
  </r>
  <r>
    <m/>
    <m/>
    <s v="Toilette"/>
    <x v="3"/>
    <m/>
    <m/>
    <n v="0"/>
    <s v="s.o."/>
    <m/>
    <m/>
    <m/>
    <n v="0"/>
    <x v="1"/>
    <m/>
    <m/>
    <n v="0"/>
    <n v="0"/>
    <n v="0"/>
    <n v="0"/>
    <n v="0"/>
    <n v="0"/>
    <n v="0"/>
    <n v="0"/>
    <s v=""/>
    <s v="Toilette"/>
    <s v="n/a"/>
    <n v="0"/>
    <s v="Oui"/>
    <s v="Non"/>
    <s v="Non"/>
    <n v="0"/>
    <n v="0"/>
    <n v="0"/>
  </r>
  <r>
    <m/>
    <m/>
    <s v="Ventilation, conduits et commandes"/>
    <x v="3"/>
    <m/>
    <m/>
    <n v="0"/>
    <s v="s.o."/>
    <m/>
    <m/>
    <m/>
    <n v="0"/>
    <x v="1"/>
    <m/>
    <m/>
    <n v="0"/>
    <n v="0"/>
    <n v="0"/>
    <n v="0"/>
    <n v="0"/>
    <n v="0"/>
    <n v="0"/>
    <n v="0"/>
    <s v=""/>
    <s v="Ventilation, conduits et commandes"/>
    <s v="n/a"/>
    <n v="0"/>
    <s v="Oui"/>
    <s v="Non"/>
    <s v="Non"/>
    <n v="0"/>
    <n v="0"/>
    <n v="0"/>
  </r>
  <r>
    <m/>
    <m/>
    <s v="Éclairage"/>
    <x v="4"/>
    <m/>
    <m/>
    <n v="0"/>
    <s v="s.o."/>
    <m/>
    <m/>
    <m/>
    <n v="0"/>
    <x v="1"/>
    <m/>
    <m/>
    <n v="0"/>
    <n v="0"/>
    <n v="0"/>
    <n v="0"/>
    <n v="0"/>
    <n v="0"/>
    <n v="0"/>
    <n v="0"/>
    <s v=""/>
    <s v="Éclairage"/>
    <s v="n/a"/>
    <n v="0"/>
    <s v="Oui"/>
    <s v="Non"/>
    <s v="Non"/>
    <n v="0"/>
    <n v="0"/>
    <n v="0"/>
  </r>
  <r>
    <m/>
    <m/>
    <s v="Accessoires (pharmacie, etc.)"/>
    <x v="2"/>
    <m/>
    <m/>
    <n v="0"/>
    <s v="s.o."/>
    <m/>
    <m/>
    <m/>
    <n v="0"/>
    <x v="1"/>
    <m/>
    <m/>
    <n v="0"/>
    <n v="0"/>
    <n v="0"/>
    <n v="0"/>
    <n v="0"/>
    <n v="0"/>
    <n v="0"/>
    <n v="0"/>
    <s v=""/>
    <s v="Accessoires (pharmacie, etc.)"/>
    <s v="n/a"/>
    <n v="0"/>
    <s v="Oui"/>
    <s v="Non"/>
    <s v="Non"/>
    <n v="0"/>
    <n v="0"/>
    <n v="0"/>
  </r>
  <r>
    <m/>
    <m/>
    <s v="Bain"/>
    <x v="3"/>
    <m/>
    <m/>
    <n v="0"/>
    <s v="s.o."/>
    <m/>
    <m/>
    <m/>
    <n v="0"/>
    <x v="1"/>
    <m/>
    <m/>
    <n v="0"/>
    <n v="0"/>
    <n v="0"/>
    <n v="0"/>
    <n v="0"/>
    <n v="0"/>
    <n v="0"/>
    <n v="0"/>
    <s v=""/>
    <s v="Bain"/>
    <s v="n/a"/>
    <n v="0"/>
    <s v="Oui"/>
    <s v="Non"/>
    <s v="Non"/>
    <n v="0"/>
    <n v="0"/>
    <n v="0"/>
  </r>
  <r>
    <m/>
    <m/>
    <s v="Robinetterie de bain"/>
    <x v="3"/>
    <m/>
    <m/>
    <n v="0"/>
    <s v="s.o."/>
    <m/>
    <m/>
    <m/>
    <n v="0"/>
    <x v="1"/>
    <m/>
    <m/>
    <n v="0"/>
    <n v="0"/>
    <n v="0"/>
    <n v="0"/>
    <n v="0"/>
    <n v="0"/>
    <n v="0"/>
    <n v="0"/>
    <s v=""/>
    <s v="Robinetterie de bain"/>
    <s v="n/a"/>
    <n v="0"/>
    <s v="Oui"/>
    <s v="Non"/>
    <s v="Non"/>
    <n v="0"/>
    <n v="0"/>
    <n v="0"/>
  </r>
  <r>
    <m/>
    <m/>
    <s v="Robinetterie de lavabo"/>
    <x v="3"/>
    <m/>
    <m/>
    <n v="0"/>
    <s v="s.o."/>
    <m/>
    <m/>
    <m/>
    <n v="0"/>
    <x v="1"/>
    <m/>
    <m/>
    <n v="0"/>
    <n v="0"/>
    <n v="0"/>
    <n v="0"/>
    <n v="0"/>
    <n v="0"/>
    <n v="0"/>
    <n v="0"/>
    <s v=""/>
    <s v="Robinetterie de lavabo"/>
    <s v="n/a"/>
    <n v="0"/>
    <s v="Oui"/>
    <s v="Non"/>
    <s v="Non"/>
    <n v="0"/>
    <n v="0"/>
    <n v="0"/>
  </r>
  <r>
    <m/>
    <m/>
    <s v="Vanité de lavabo"/>
    <x v="2"/>
    <m/>
    <m/>
    <n v="0"/>
    <s v="s.o."/>
    <m/>
    <m/>
    <m/>
    <n v="0"/>
    <x v="1"/>
    <m/>
    <m/>
    <n v="0"/>
    <n v="0"/>
    <n v="0"/>
    <n v="0"/>
    <n v="0"/>
    <n v="0"/>
    <n v="0"/>
    <n v="0"/>
    <s v=""/>
    <s v="Vanité de lavabo"/>
    <s v="n/a"/>
    <n v="0"/>
    <s v="Oui"/>
    <s v="Non"/>
    <s v="Non"/>
    <n v="0"/>
    <n v="0"/>
    <n v="0"/>
  </r>
  <r>
    <m/>
    <m/>
    <s v="Plancher"/>
    <x v="2"/>
    <m/>
    <m/>
    <n v="0"/>
    <s v="s.o."/>
    <m/>
    <m/>
    <m/>
    <n v="0"/>
    <x v="1"/>
    <m/>
    <m/>
    <n v="0"/>
    <n v="0"/>
    <n v="0"/>
    <n v="0"/>
    <n v="0"/>
    <n v="0"/>
    <n v="0"/>
    <n v="0"/>
    <s v=""/>
    <s v="Plancher"/>
    <s v="n/a"/>
    <n v="0"/>
    <s v="Oui"/>
    <s v="Non"/>
    <s v="Non"/>
    <n v="0"/>
    <n v="0"/>
    <n v="0"/>
  </r>
  <r>
    <m/>
    <m/>
    <s v="Chauffage"/>
    <x v="3"/>
    <m/>
    <m/>
    <n v="0"/>
    <s v="s.o."/>
    <m/>
    <m/>
    <m/>
    <n v="0"/>
    <x v="1"/>
    <m/>
    <m/>
    <n v="0"/>
    <n v="0"/>
    <n v="0"/>
    <n v="0"/>
    <n v="0"/>
    <n v="0"/>
    <n v="0"/>
    <n v="0"/>
    <s v=""/>
    <s v="Chauffage"/>
    <s v="n/a"/>
    <n v="0"/>
    <s v="Oui"/>
    <s v="Non"/>
    <s v="Non"/>
    <n v="0"/>
    <n v="0"/>
    <n v="0"/>
  </r>
  <r>
    <m/>
    <m/>
    <s v="Drain, siphon"/>
    <x v="3"/>
    <m/>
    <m/>
    <n v="0"/>
    <s v="s.o."/>
    <m/>
    <m/>
    <m/>
    <n v="0"/>
    <x v="1"/>
    <m/>
    <m/>
    <n v="0"/>
    <n v="0"/>
    <n v="0"/>
    <n v="0"/>
    <n v="0"/>
    <n v="0"/>
    <n v="0"/>
    <n v="0"/>
    <s v=""/>
    <s v="Drain, siphon"/>
    <s v="n/a"/>
    <n v="0"/>
    <s v="Oui"/>
    <s v="Non"/>
    <s v="Non"/>
    <n v="0"/>
    <n v="0"/>
    <n v="0"/>
  </r>
  <r>
    <m/>
    <m/>
    <m/>
    <x v="0"/>
    <m/>
    <m/>
    <m/>
    <m/>
    <m/>
    <m/>
    <m/>
    <m/>
    <x v="0"/>
    <m/>
    <m/>
    <n v="0"/>
    <n v="0"/>
    <n v="0"/>
    <n v="0"/>
    <n v="0"/>
    <n v="0"/>
    <n v="0"/>
    <n v="0"/>
    <s v=""/>
    <s v=""/>
    <s v=""/>
    <s v=""/>
    <s v="Oui"/>
    <s v="Non"/>
    <s v="Non"/>
    <s v=""/>
    <s v=""/>
    <s v=""/>
  </r>
  <r>
    <s v="H 1021"/>
    <m/>
    <s v="CUISINE (RÉFECTION)"/>
    <x v="0"/>
    <m/>
    <m/>
    <m/>
    <m/>
    <m/>
    <m/>
    <m/>
    <m/>
    <x v="0"/>
    <n v="0"/>
    <m/>
    <n v="0"/>
    <n v="0"/>
    <n v="0"/>
    <n v="0"/>
    <n v="0"/>
    <n v="0"/>
    <n v="0"/>
    <n v="0"/>
    <s v=""/>
    <s v="CUISINE (RÉFECTION)"/>
    <s v=""/>
    <s v=""/>
    <s v="Oui"/>
    <s v="Oui"/>
    <s v="Oui"/>
    <s v=""/>
    <s v=""/>
    <s v=""/>
  </r>
  <r>
    <m/>
    <m/>
    <s v="Cuisine (réfection)"/>
    <x v="2"/>
    <m/>
    <m/>
    <n v="0"/>
    <s v="s.o."/>
    <m/>
    <m/>
    <m/>
    <n v="0"/>
    <x v="1"/>
    <m/>
    <m/>
    <n v="0"/>
    <n v="0"/>
    <n v="0"/>
    <n v="0"/>
    <n v="0"/>
    <n v="0"/>
    <n v="0"/>
    <n v="0"/>
    <s v=""/>
    <s v="Cuisine (réfection)"/>
    <s v="n/a"/>
    <n v="0"/>
    <s v="Oui"/>
    <s v="Non"/>
    <s v="Non"/>
    <n v="0"/>
    <n v="0"/>
    <n v="0"/>
  </r>
  <r>
    <m/>
    <m/>
    <s v="Armoires"/>
    <x v="2"/>
    <m/>
    <m/>
    <n v="0"/>
    <s v="s.o."/>
    <m/>
    <m/>
    <m/>
    <n v="0"/>
    <x v="1"/>
    <m/>
    <m/>
    <n v="0"/>
    <n v="0"/>
    <n v="0"/>
    <n v="0"/>
    <n v="0"/>
    <n v="0"/>
    <n v="0"/>
    <n v="0"/>
    <s v=""/>
    <s v="Armoires"/>
    <s v="n/a"/>
    <n v="0"/>
    <s v="Oui"/>
    <s v="Non"/>
    <s v="Non"/>
    <n v="0"/>
    <n v="0"/>
    <n v="0"/>
  </r>
  <r>
    <m/>
    <m/>
    <s v="Évier"/>
    <x v="3"/>
    <m/>
    <m/>
    <n v="0"/>
    <s v="s.o."/>
    <m/>
    <m/>
    <m/>
    <n v="0"/>
    <x v="1"/>
    <m/>
    <m/>
    <n v="0"/>
    <n v="0"/>
    <n v="0"/>
    <n v="0"/>
    <n v="0"/>
    <n v="0"/>
    <n v="0"/>
    <n v="0"/>
    <s v=""/>
    <s v="Évier"/>
    <s v="n/a"/>
    <n v="0"/>
    <s v="Oui"/>
    <s v="Non"/>
    <s v="Non"/>
    <n v="0"/>
    <n v="0"/>
    <n v="0"/>
  </r>
  <r>
    <m/>
    <m/>
    <s v="Hotte de cuisinière et conduits"/>
    <x v="3"/>
    <m/>
    <m/>
    <n v="0"/>
    <s v="s.o."/>
    <m/>
    <m/>
    <m/>
    <n v="0"/>
    <x v="1"/>
    <m/>
    <m/>
    <n v="0"/>
    <n v="0"/>
    <n v="0"/>
    <n v="0"/>
    <n v="0"/>
    <n v="0"/>
    <n v="0"/>
    <n v="0"/>
    <s v=""/>
    <s v="Hotte de cuisinière et conduits"/>
    <s v="n/a"/>
    <n v="0"/>
    <s v="Oui"/>
    <s v="Non"/>
    <s v="Non"/>
    <n v="0"/>
    <n v="0"/>
    <n v="0"/>
  </r>
  <r>
    <m/>
    <m/>
    <s v="Comptoir"/>
    <x v="2"/>
    <m/>
    <m/>
    <n v="0"/>
    <s v="s.o."/>
    <m/>
    <m/>
    <m/>
    <n v="0"/>
    <x v="1"/>
    <m/>
    <m/>
    <n v="0"/>
    <n v="0"/>
    <n v="0"/>
    <n v="0"/>
    <n v="0"/>
    <n v="0"/>
    <n v="0"/>
    <n v="0"/>
    <s v=""/>
    <s v="Comptoir"/>
    <s v="n/a"/>
    <n v="0"/>
    <s v="Oui"/>
    <s v="Non"/>
    <s v="Non"/>
    <n v="0"/>
    <n v="0"/>
    <n v="0"/>
  </r>
  <r>
    <m/>
    <m/>
    <s v="Drain, siphon"/>
    <x v="3"/>
    <m/>
    <m/>
    <n v="0"/>
    <s v="s.o."/>
    <m/>
    <m/>
    <m/>
    <n v="0"/>
    <x v="1"/>
    <m/>
    <m/>
    <n v="0"/>
    <n v="0"/>
    <n v="0"/>
    <n v="0"/>
    <n v="0"/>
    <n v="0"/>
    <n v="0"/>
    <n v="0"/>
    <s v=""/>
    <s v="Drain, siphon"/>
    <s v="n/a"/>
    <n v="0"/>
    <s v="Oui"/>
    <s v="Non"/>
    <s v="Non"/>
    <n v="0"/>
    <n v="0"/>
    <n v="0"/>
  </r>
  <r>
    <m/>
    <m/>
    <s v="Cuisinière"/>
    <x v="2"/>
    <m/>
    <m/>
    <n v="0"/>
    <s v="s.o."/>
    <m/>
    <m/>
    <m/>
    <n v="0"/>
    <x v="1"/>
    <m/>
    <m/>
    <n v="0"/>
    <n v="0"/>
    <n v="0"/>
    <n v="0"/>
    <n v="0"/>
    <n v="0"/>
    <n v="0"/>
    <n v="0"/>
    <s v=""/>
    <s v="Cuisinière"/>
    <s v="n/a"/>
    <n v="0"/>
    <s v="Oui"/>
    <s v="Non"/>
    <s v="Non"/>
    <n v="0"/>
    <n v="0"/>
    <n v="0"/>
  </r>
  <r>
    <m/>
    <m/>
    <s v="Réfrigérateur"/>
    <x v="2"/>
    <m/>
    <m/>
    <n v="0"/>
    <s v="s.o."/>
    <m/>
    <m/>
    <m/>
    <n v="0"/>
    <x v="1"/>
    <m/>
    <m/>
    <n v="0"/>
    <n v="0"/>
    <n v="0"/>
    <n v="0"/>
    <n v="0"/>
    <n v="0"/>
    <n v="0"/>
    <n v="0"/>
    <s v=""/>
    <s v="Réfrigérateur"/>
    <s v="n/a"/>
    <n v="0"/>
    <s v="Oui"/>
    <s v="Non"/>
    <s v="Non"/>
    <n v="0"/>
    <n v="0"/>
    <n v="0"/>
  </r>
  <r>
    <m/>
    <m/>
    <s v="Appareil d'éclairage"/>
    <x v="4"/>
    <m/>
    <m/>
    <n v="0"/>
    <s v="s.o."/>
    <m/>
    <m/>
    <m/>
    <n v="0"/>
    <x v="1"/>
    <m/>
    <m/>
    <n v="0"/>
    <n v="0"/>
    <n v="0"/>
    <n v="0"/>
    <n v="0"/>
    <n v="0"/>
    <n v="0"/>
    <n v="0"/>
    <s v=""/>
    <s v="Appareil d'éclairage"/>
    <s v="n/a"/>
    <n v="0"/>
    <s v="Oui"/>
    <s v="Non"/>
    <s v="Non"/>
    <n v="0"/>
    <n v="0"/>
    <n v="0"/>
  </r>
  <r>
    <m/>
    <m/>
    <s v="Robinetterie"/>
    <x v="3"/>
    <m/>
    <m/>
    <n v="0"/>
    <s v="s.o."/>
    <m/>
    <m/>
    <m/>
    <n v="0"/>
    <x v="1"/>
    <m/>
    <m/>
    <n v="0"/>
    <n v="0"/>
    <n v="0"/>
    <n v="0"/>
    <n v="0"/>
    <n v="0"/>
    <n v="0"/>
    <n v="0"/>
    <s v=""/>
    <s v="Robinetterie"/>
    <s v="n/a"/>
    <n v="0"/>
    <s v="Oui"/>
    <s v="Non"/>
    <s v="Non"/>
    <n v="0"/>
    <n v="0"/>
    <n v="0"/>
  </r>
  <r>
    <m/>
    <m/>
    <m/>
    <x v="0"/>
    <m/>
    <m/>
    <m/>
    <m/>
    <m/>
    <m/>
    <m/>
    <m/>
    <x v="0"/>
    <m/>
    <m/>
    <n v="0"/>
    <n v="0"/>
    <n v="0"/>
    <n v="0"/>
    <n v="0"/>
    <n v="0"/>
    <n v="0"/>
    <n v="0"/>
    <s v=""/>
    <s v=""/>
    <s v=""/>
    <s v=""/>
    <s v="Oui"/>
    <s v="Non"/>
    <s v="Non"/>
    <s v=""/>
    <s v=""/>
    <s v=""/>
  </r>
  <r>
    <s v="H 1031"/>
    <m/>
    <s v="PORTES INTÉRIEURES DU LOGEMENT"/>
    <x v="0"/>
    <m/>
    <m/>
    <m/>
    <m/>
    <m/>
    <m/>
    <m/>
    <m/>
    <x v="0"/>
    <n v="0"/>
    <m/>
    <n v="0"/>
    <n v="0"/>
    <n v="0"/>
    <n v="0"/>
    <n v="0"/>
    <n v="0"/>
    <n v="0"/>
    <n v="0"/>
    <s v=""/>
    <s v="PORTES INTÉRIEURES DU LOGEMENT"/>
    <s v=""/>
    <s v=""/>
    <s v="Oui"/>
    <s v="Oui"/>
    <s v="Oui"/>
    <s v=""/>
    <s v=""/>
    <s v=""/>
  </r>
  <r>
    <m/>
    <m/>
    <s v="Portes"/>
    <x v="2"/>
    <m/>
    <m/>
    <n v="0"/>
    <s v="s.o."/>
    <m/>
    <m/>
    <m/>
    <n v="0"/>
    <x v="1"/>
    <m/>
    <m/>
    <n v="0"/>
    <n v="0"/>
    <n v="0"/>
    <n v="0"/>
    <n v="0"/>
    <n v="0"/>
    <n v="0"/>
    <n v="0"/>
    <s v=""/>
    <s v="Portes"/>
    <s v="n/a"/>
    <n v="0"/>
    <s v="Oui"/>
    <s v="Non"/>
    <s v="Non"/>
    <n v="0"/>
    <n v="0"/>
    <n v="0"/>
  </r>
  <r>
    <m/>
    <m/>
    <s v="Quincaillerie"/>
    <x v="2"/>
    <m/>
    <m/>
    <n v="0"/>
    <s v="s.o."/>
    <m/>
    <m/>
    <m/>
    <n v="0"/>
    <x v="1"/>
    <m/>
    <m/>
    <n v="0"/>
    <n v="0"/>
    <n v="0"/>
    <n v="0"/>
    <n v="0"/>
    <n v="0"/>
    <n v="0"/>
    <n v="0"/>
    <s v=""/>
    <s v="Quincaillerie"/>
    <s v="n/a"/>
    <n v="0"/>
    <s v="Oui"/>
    <s v="Non"/>
    <s v="Non"/>
    <n v="0"/>
    <n v="0"/>
    <n v="0"/>
  </r>
  <r>
    <m/>
    <m/>
    <s v="Cadres"/>
    <x v="2"/>
    <m/>
    <m/>
    <n v="0"/>
    <s v="s.o."/>
    <m/>
    <m/>
    <m/>
    <n v="0"/>
    <x v="1"/>
    <m/>
    <m/>
    <n v="0"/>
    <n v="0"/>
    <n v="0"/>
    <n v="0"/>
    <n v="0"/>
    <n v="0"/>
    <n v="0"/>
    <n v="0"/>
    <s v=""/>
    <s v="Cadres"/>
    <s v="n/a"/>
    <n v="0"/>
    <s v="Oui"/>
    <s v="Non"/>
    <s v="Non"/>
    <n v="0"/>
    <n v="0"/>
    <n v="0"/>
  </r>
  <r>
    <m/>
    <m/>
    <s v="Portes et cadres (garde-robes)"/>
    <x v="2"/>
    <m/>
    <m/>
    <n v="0"/>
    <s v="s.o."/>
    <m/>
    <m/>
    <m/>
    <n v="0"/>
    <x v="1"/>
    <m/>
    <m/>
    <n v="0"/>
    <n v="0"/>
    <n v="0"/>
    <n v="0"/>
    <n v="0"/>
    <n v="0"/>
    <n v="0"/>
    <n v="0"/>
    <s v=""/>
    <s v="Portes et cadres (garde-robes)"/>
    <s v="n/a"/>
    <n v="0"/>
    <s v="Oui"/>
    <s v="Non"/>
    <s v="Non"/>
    <n v="0"/>
    <n v="0"/>
    <n v="0"/>
  </r>
  <r>
    <m/>
    <m/>
    <m/>
    <x v="0"/>
    <m/>
    <m/>
    <m/>
    <m/>
    <m/>
    <m/>
    <m/>
    <m/>
    <x v="0"/>
    <m/>
    <m/>
    <n v="0"/>
    <n v="0"/>
    <n v="0"/>
    <n v="0"/>
    <n v="0"/>
    <n v="0"/>
    <n v="0"/>
    <n v="0"/>
    <s v=""/>
    <s v=""/>
    <s v=""/>
    <s v=""/>
    <s v="Oui"/>
    <s v="Non"/>
    <s v="Non"/>
    <s v=""/>
    <s v=""/>
    <s v=""/>
  </r>
  <r>
    <s v="H 1041"/>
    <m/>
    <s v="FINIS DE PLANCHERS DU LOGEMENT"/>
    <x v="0"/>
    <m/>
    <m/>
    <m/>
    <m/>
    <m/>
    <m/>
    <m/>
    <m/>
    <x v="0"/>
    <n v="0"/>
    <m/>
    <n v="0"/>
    <n v="0"/>
    <n v="0"/>
    <n v="0"/>
    <n v="0"/>
    <n v="0"/>
    <n v="0"/>
    <n v="0"/>
    <s v=""/>
    <s v="FINIS DE PLANCHERS DU LOGEMENT"/>
    <s v=""/>
    <s v=""/>
    <s v="Oui"/>
    <s v="Oui"/>
    <s v="Oui"/>
    <s v=""/>
    <s v=""/>
    <s v=""/>
  </r>
  <r>
    <m/>
    <m/>
    <s v="Finis de planchers"/>
    <x v="2"/>
    <m/>
    <m/>
    <n v="0"/>
    <s v="s.o."/>
    <m/>
    <m/>
    <m/>
    <n v="0"/>
    <x v="1"/>
    <m/>
    <m/>
    <n v="0"/>
    <n v="0"/>
    <n v="0"/>
    <n v="0"/>
    <n v="0"/>
    <n v="0"/>
    <n v="0"/>
    <n v="0"/>
    <s v=""/>
    <s v="Finis de planchers"/>
    <s v="n/a"/>
    <n v="0"/>
    <s v="Oui"/>
    <s v="Non"/>
    <s v="Non"/>
    <n v="0"/>
    <n v="0"/>
    <n v="0"/>
  </r>
  <r>
    <m/>
    <m/>
    <s v="Finis des marches, contre-marches et paliers"/>
    <x v="2"/>
    <m/>
    <m/>
    <n v="0"/>
    <s v="s.o."/>
    <m/>
    <m/>
    <m/>
    <n v="0"/>
    <x v="1"/>
    <m/>
    <m/>
    <n v="0"/>
    <n v="0"/>
    <n v="0"/>
    <n v="0"/>
    <n v="0"/>
    <n v="0"/>
    <n v="0"/>
    <n v="0"/>
    <s v=""/>
    <s v="Finis des marches, contre-marches et paliers"/>
    <s v="n/a"/>
    <n v="0"/>
    <s v="Oui"/>
    <s v="Non"/>
    <s v="Non"/>
    <n v="0"/>
    <n v="0"/>
    <n v="0"/>
  </r>
  <r>
    <m/>
    <m/>
    <s v="Finis des rampes pour personnes handicapées"/>
    <x v="2"/>
    <m/>
    <m/>
    <n v="0"/>
    <s v="s.o."/>
    <m/>
    <m/>
    <m/>
    <n v="0"/>
    <x v="1"/>
    <m/>
    <m/>
    <n v="0"/>
    <n v="0"/>
    <n v="0"/>
    <n v="0"/>
    <n v="0"/>
    <n v="0"/>
    <n v="0"/>
    <n v="0"/>
    <s v=""/>
    <s v="Finis des rampes pour personnes handicapées"/>
    <s v="n/a"/>
    <n v="0"/>
    <s v="Oui"/>
    <s v="Non"/>
    <s v="Non"/>
    <n v="0"/>
    <n v="0"/>
    <n v="0"/>
  </r>
  <r>
    <m/>
    <m/>
    <s v="Nez de marche et palier"/>
    <x v="2"/>
    <m/>
    <m/>
    <n v="0"/>
    <s v="s.o."/>
    <m/>
    <m/>
    <m/>
    <n v="0"/>
    <x v="1"/>
    <m/>
    <m/>
    <n v="0"/>
    <n v="0"/>
    <n v="0"/>
    <n v="0"/>
    <n v="0"/>
    <n v="0"/>
    <n v="0"/>
    <n v="0"/>
    <s v=""/>
    <s v="Nez de marche et palier"/>
    <s v="n/a"/>
    <n v="0"/>
    <s v="Oui"/>
    <s v="Non"/>
    <s v="Non"/>
    <n v="0"/>
    <n v="0"/>
    <n v="0"/>
  </r>
  <r>
    <m/>
    <m/>
    <m/>
    <x v="0"/>
    <m/>
    <m/>
    <m/>
    <m/>
    <m/>
    <m/>
    <m/>
    <m/>
    <x v="0"/>
    <m/>
    <m/>
    <n v="0"/>
    <n v="0"/>
    <n v="0"/>
    <n v="0"/>
    <n v="0"/>
    <n v="0"/>
    <n v="0"/>
    <n v="0"/>
    <s v=""/>
    <s v=""/>
    <s v=""/>
    <s v=""/>
    <s v="Oui"/>
    <s v="Non"/>
    <s v="Non"/>
    <s v=""/>
    <s v=""/>
    <s v=""/>
  </r>
  <r>
    <s v="H 1051"/>
    <m/>
    <s v="PLOMBERIE"/>
    <x v="0"/>
    <m/>
    <m/>
    <m/>
    <m/>
    <m/>
    <m/>
    <m/>
    <m/>
    <x v="0"/>
    <n v="0"/>
    <m/>
    <n v="0"/>
    <n v="0"/>
    <n v="0"/>
    <n v="0"/>
    <n v="0"/>
    <n v="0"/>
    <n v="0"/>
    <n v="0"/>
    <s v=""/>
    <s v="PLOMBERIE"/>
    <s v=""/>
    <s v=""/>
    <s v="Oui"/>
    <s v="Oui"/>
    <s v="Oui"/>
    <s v=""/>
    <s v=""/>
    <s v=""/>
  </r>
  <r>
    <m/>
    <m/>
    <s v="Distribution d'eau domestique du logement"/>
    <x v="3"/>
    <m/>
    <m/>
    <m/>
    <m/>
    <m/>
    <m/>
    <m/>
    <m/>
    <x v="0"/>
    <m/>
    <m/>
    <n v="0"/>
    <n v="0"/>
    <n v="0"/>
    <n v="0"/>
    <n v="0"/>
    <n v="0"/>
    <n v="0"/>
    <n v="0"/>
    <s v=""/>
    <s v="Distribution d'eau domestique du logement"/>
    <s v=""/>
    <s v=""/>
    <s v="Oui"/>
    <s v="Non"/>
    <s v="Non"/>
    <s v=""/>
    <s v=""/>
    <s v=""/>
  </r>
  <r>
    <m/>
    <m/>
    <s v="Valve d'arrêt d'eau"/>
    <x v="3"/>
    <m/>
    <m/>
    <m/>
    <m/>
    <m/>
    <m/>
    <m/>
    <m/>
    <x v="0"/>
    <m/>
    <m/>
    <n v="0"/>
    <n v="0"/>
    <n v="0"/>
    <n v="0"/>
    <n v="0"/>
    <n v="0"/>
    <n v="0"/>
    <n v="0"/>
    <s v=""/>
    <s v="Valve d'arrêt d'eau"/>
    <s v=""/>
    <s v=""/>
    <s v="Oui"/>
    <s v="Non"/>
    <s v="Non"/>
    <s v=""/>
    <s v=""/>
    <s v=""/>
  </r>
  <r>
    <m/>
    <m/>
    <s v="Réseau des eaux usées du logement"/>
    <x v="3"/>
    <m/>
    <m/>
    <m/>
    <m/>
    <m/>
    <m/>
    <m/>
    <m/>
    <x v="0"/>
    <m/>
    <m/>
    <n v="0"/>
    <n v="0"/>
    <n v="0"/>
    <n v="0"/>
    <n v="0"/>
    <n v="0"/>
    <n v="0"/>
    <n v="0"/>
    <s v=""/>
    <s v="Réseau des eaux usées du logement"/>
    <s v=""/>
    <s v=""/>
    <s v="Oui"/>
    <s v="Non"/>
    <s v="Non"/>
    <s v=""/>
    <s v=""/>
    <s v=""/>
  </r>
  <r>
    <m/>
    <m/>
    <s v="Chauffe-eau"/>
    <x v="3"/>
    <m/>
    <m/>
    <m/>
    <m/>
    <m/>
    <m/>
    <m/>
    <m/>
    <x v="0"/>
    <m/>
    <m/>
    <n v="0"/>
    <n v="0"/>
    <n v="0"/>
    <n v="0"/>
    <n v="0"/>
    <n v="0"/>
    <n v="0"/>
    <n v="0"/>
    <s v=""/>
    <s v="Chauffe-eau"/>
    <s v=""/>
    <s v=""/>
    <s v="Oui"/>
    <s v="Non"/>
    <s v="Non"/>
    <s v=""/>
    <s v=""/>
    <s v=""/>
  </r>
  <r>
    <m/>
    <m/>
    <m/>
    <x v="0"/>
    <m/>
    <m/>
    <m/>
    <m/>
    <m/>
    <m/>
    <m/>
    <m/>
    <x v="0"/>
    <m/>
    <m/>
    <n v="0"/>
    <n v="0"/>
    <n v="0"/>
    <n v="0"/>
    <n v="0"/>
    <n v="0"/>
    <n v="0"/>
    <n v="0"/>
    <s v=""/>
    <s v=""/>
    <s v=""/>
    <s v=""/>
    <s v="Oui"/>
    <s v="Non"/>
    <s v="Non"/>
    <s v=""/>
    <s v=""/>
    <s v=""/>
  </r>
  <r>
    <s v="H 1061"/>
    <m/>
    <s v="ÉLECTRICITÉ (DISTRIBUTION ET COMMUNICATION)"/>
    <x v="0"/>
    <m/>
    <m/>
    <m/>
    <m/>
    <m/>
    <m/>
    <m/>
    <m/>
    <x v="0"/>
    <n v="0"/>
    <m/>
    <n v="0"/>
    <n v="0"/>
    <n v="0"/>
    <n v="0"/>
    <n v="0"/>
    <n v="0"/>
    <n v="0"/>
    <n v="0"/>
    <s v=""/>
    <s v="ÉLECTRICITÉ (DISTRIBUTION ET COMMUNICATION)"/>
    <s v=""/>
    <s v=""/>
    <s v="Oui"/>
    <s v="Oui"/>
    <s v="Oui"/>
    <s v=""/>
    <s v=""/>
    <s v=""/>
  </r>
  <r>
    <m/>
    <m/>
    <s v="Électricité (distribution et communication)"/>
    <x v="3"/>
    <m/>
    <m/>
    <n v="0"/>
    <s v="s.o."/>
    <m/>
    <m/>
    <m/>
    <n v="0"/>
    <x v="1"/>
    <m/>
    <m/>
    <n v="0"/>
    <n v="0"/>
    <n v="0"/>
    <n v="0"/>
    <n v="0"/>
    <n v="0"/>
    <n v="0"/>
    <n v="0"/>
    <s v=""/>
    <s v="Électricité (distribution et communication)"/>
    <s v="n/a"/>
    <n v="0"/>
    <s v="Oui"/>
    <s v="Non"/>
    <s v="Non"/>
    <n v="0"/>
    <n v="0"/>
    <n v="0"/>
  </r>
  <r>
    <m/>
    <m/>
    <s v="Panneau de distribution du logement"/>
    <x v="3"/>
    <m/>
    <m/>
    <n v="0"/>
    <s v="s.o."/>
    <m/>
    <m/>
    <m/>
    <n v="0"/>
    <x v="1"/>
    <m/>
    <m/>
    <n v="0"/>
    <n v="0"/>
    <n v="0"/>
    <n v="0"/>
    <n v="0"/>
    <n v="0"/>
    <n v="0"/>
    <n v="0"/>
    <s v=""/>
    <s v="Panneau de distribution du logement"/>
    <s v="n/a"/>
    <n v="0"/>
    <s v="Oui"/>
    <s v="Non"/>
    <s v="Non"/>
    <n v="0"/>
    <n v="0"/>
    <n v="0"/>
  </r>
  <r>
    <m/>
    <m/>
    <s v="Appareils d'éclairage"/>
    <x v="3"/>
    <m/>
    <m/>
    <n v="0"/>
    <s v="s.o."/>
    <m/>
    <m/>
    <m/>
    <n v="0"/>
    <x v="1"/>
    <m/>
    <m/>
    <n v="0"/>
    <n v="0"/>
    <n v="0"/>
    <n v="0"/>
    <n v="0"/>
    <n v="0"/>
    <n v="0"/>
    <n v="0"/>
    <s v=""/>
    <s v="Appareils d'éclairage"/>
    <s v="n/a"/>
    <n v="0"/>
    <s v="Oui"/>
    <s v="Non"/>
    <s v="Non"/>
    <n v="0"/>
    <n v="0"/>
    <n v="0"/>
  </r>
  <r>
    <m/>
    <m/>
    <s v="Prises électriques"/>
    <x v="3"/>
    <m/>
    <m/>
    <n v="0"/>
    <s v="s.o."/>
    <m/>
    <m/>
    <m/>
    <n v="0"/>
    <x v="1"/>
    <m/>
    <m/>
    <n v="0"/>
    <n v="0"/>
    <n v="0"/>
    <n v="0"/>
    <n v="0"/>
    <n v="0"/>
    <n v="0"/>
    <n v="0"/>
    <s v=""/>
    <s v="Prises électriques"/>
    <s v="n/a"/>
    <n v="0"/>
    <s v="Oui"/>
    <s v="Non"/>
    <s v="Non"/>
    <n v="0"/>
    <n v="0"/>
    <n v="0"/>
  </r>
  <r>
    <m/>
    <m/>
    <s v="Prise du chauffage d'urgence"/>
    <x v="3"/>
    <m/>
    <m/>
    <n v="0"/>
    <s v="s.o."/>
    <m/>
    <m/>
    <m/>
    <n v="0"/>
    <x v="1"/>
    <m/>
    <m/>
    <n v="0"/>
    <n v="0"/>
    <n v="0"/>
    <n v="0"/>
    <n v="0"/>
    <n v="0"/>
    <n v="0"/>
    <n v="0"/>
    <s v=""/>
    <s v="Prise du chauffage d'urgence"/>
    <s v="n/a"/>
    <n v="0"/>
    <s v="Oui"/>
    <s v="Non"/>
    <s v="Non"/>
    <n v="0"/>
    <n v="0"/>
    <n v="0"/>
  </r>
  <r>
    <m/>
    <m/>
    <s v="Avertisseurs de fumée autonomes"/>
    <x v="3"/>
    <m/>
    <m/>
    <n v="0"/>
    <s v="s.o."/>
    <m/>
    <m/>
    <m/>
    <n v="0"/>
    <x v="1"/>
    <m/>
    <m/>
    <n v="0"/>
    <n v="0"/>
    <n v="0"/>
    <n v="0"/>
    <n v="0"/>
    <n v="0"/>
    <n v="0"/>
    <n v="0"/>
    <s v=""/>
    <s v="Avertisseurs de fumée autonomes"/>
    <s v="n/a"/>
    <n v="0"/>
    <s v="Oui"/>
    <s v="Non"/>
    <s v="Non"/>
    <n v="0"/>
    <n v="0"/>
    <n v="0"/>
  </r>
  <r>
    <m/>
    <m/>
    <s v="Distribution télécommunication (télévision, téléphone, etc.)"/>
    <x v="3"/>
    <m/>
    <m/>
    <n v="0"/>
    <s v="s.o."/>
    <m/>
    <m/>
    <m/>
    <n v="0"/>
    <x v="1"/>
    <m/>
    <m/>
    <n v="0"/>
    <n v="0"/>
    <n v="0"/>
    <n v="0"/>
    <n v="0"/>
    <n v="0"/>
    <n v="0"/>
    <n v="0"/>
    <s v=""/>
    <s v="Distribution télécommunication (télévision, téléphone, etc.)"/>
    <s v="n/a"/>
    <n v="0"/>
    <s v="Oui"/>
    <s v="Non"/>
    <s v="Non"/>
    <n v="0"/>
    <n v="0"/>
    <n v="0"/>
  </r>
  <r>
    <m/>
    <m/>
    <s v="Interrupteurs"/>
    <x v="3"/>
    <m/>
    <m/>
    <n v="0"/>
    <s v="s.o."/>
    <m/>
    <m/>
    <m/>
    <n v="0"/>
    <x v="1"/>
    <m/>
    <m/>
    <n v="0"/>
    <n v="0"/>
    <n v="0"/>
    <n v="0"/>
    <n v="0"/>
    <n v="0"/>
    <n v="0"/>
    <n v="0"/>
    <s v=""/>
    <s v="Interrupteurs"/>
    <s v="n/a"/>
    <n v="0"/>
    <s v="Oui"/>
    <s v="Non"/>
    <s v="Non"/>
    <n v="0"/>
    <n v="0"/>
    <n v="0"/>
  </r>
  <r>
    <m/>
    <m/>
    <s v="Distribution électrique"/>
    <x v="3"/>
    <m/>
    <m/>
    <n v="0"/>
    <s v="s.o."/>
    <m/>
    <m/>
    <m/>
    <n v="0"/>
    <x v="1"/>
    <m/>
    <m/>
    <n v="0"/>
    <n v="0"/>
    <n v="0"/>
    <n v="0"/>
    <n v="0"/>
    <n v="0"/>
    <n v="0"/>
    <n v="0"/>
    <s v=""/>
    <s v="Distribution électrique"/>
    <s v="n/a"/>
    <n v="0"/>
    <s v="Oui"/>
    <s v="Non"/>
    <s v="Non"/>
    <n v="0"/>
    <n v="0"/>
    <n v="0"/>
  </r>
  <r>
    <m/>
    <m/>
    <s v="Chauffage électrique"/>
    <x v="3"/>
    <m/>
    <m/>
    <n v="0"/>
    <s v="s.o."/>
    <m/>
    <m/>
    <m/>
    <n v="0"/>
    <x v="1"/>
    <m/>
    <m/>
    <n v="0"/>
    <n v="0"/>
    <n v="0"/>
    <n v="0"/>
    <n v="0"/>
    <n v="0"/>
    <n v="0"/>
    <n v="0"/>
    <s v=""/>
    <s v="Chauffage électrique"/>
    <s v="n/a"/>
    <n v="0"/>
    <s v="Oui"/>
    <s v="Non"/>
    <s v="Non"/>
    <n v="0"/>
    <n v="0"/>
    <n v="0"/>
  </r>
  <r>
    <m/>
    <m/>
    <s v="Détecteurs thermiques reliés au système d'alarme"/>
    <x v="3"/>
    <m/>
    <m/>
    <n v="0"/>
    <s v="s.o."/>
    <m/>
    <m/>
    <m/>
    <n v="0"/>
    <x v="1"/>
    <m/>
    <m/>
    <n v="0"/>
    <n v="0"/>
    <n v="0"/>
    <n v="0"/>
    <n v="0"/>
    <n v="0"/>
    <n v="0"/>
    <n v="0"/>
    <s v=""/>
    <s v="Détecteurs thermiques reliés au système d'alarme"/>
    <s v="n/a"/>
    <n v="0"/>
    <s v="Oui"/>
    <s v="Non"/>
    <s v="Non"/>
    <n v="0"/>
    <n v="0"/>
    <n v="0"/>
  </r>
  <r>
    <m/>
    <m/>
    <m/>
    <x v="0"/>
    <m/>
    <m/>
    <m/>
    <m/>
    <m/>
    <m/>
    <m/>
    <m/>
    <x v="0"/>
    <m/>
    <m/>
    <n v="0"/>
    <n v="0"/>
    <n v="0"/>
    <n v="0"/>
    <n v="0"/>
    <n v="0"/>
    <n v="0"/>
    <n v="0"/>
    <s v=""/>
    <s v=""/>
    <s v=""/>
    <s v=""/>
    <s v="Oui"/>
    <s v="Non"/>
    <s v="Non"/>
    <s v=""/>
    <s v=""/>
    <s v=""/>
  </r>
  <r>
    <s v="H 1071"/>
    <m/>
    <s v="AUTRES COMPOSANTS DU LOGEMENT"/>
    <x v="0"/>
    <m/>
    <m/>
    <m/>
    <m/>
    <m/>
    <m/>
    <m/>
    <m/>
    <x v="0"/>
    <n v="0"/>
    <m/>
    <n v="0"/>
    <n v="0"/>
    <n v="0"/>
    <n v="0"/>
    <n v="0"/>
    <n v="0"/>
    <n v="0"/>
    <n v="0"/>
    <s v=""/>
    <s v="AUTRES COMPOSANTS DU LOGEMENT"/>
    <s v=""/>
    <s v=""/>
    <s v="Oui"/>
    <s v="Oui"/>
    <s v="Oui"/>
    <s v=""/>
    <s v=""/>
    <s v=""/>
  </r>
  <r>
    <m/>
    <m/>
    <s v="Autres composants du logement"/>
    <x v="2"/>
    <m/>
    <m/>
    <n v="0"/>
    <s v="s.o."/>
    <m/>
    <m/>
    <m/>
    <n v="0"/>
    <x v="1"/>
    <m/>
    <m/>
    <n v="0"/>
    <n v="0"/>
    <n v="0"/>
    <n v="0"/>
    <n v="0"/>
    <n v="0"/>
    <n v="0"/>
    <n v="0"/>
    <s v=""/>
    <s v="Autres composants du logement"/>
    <s v="n/a"/>
    <n v="0"/>
    <s v="Oui"/>
    <s v="Non"/>
    <s v="Non"/>
    <n v="0"/>
    <n v="0"/>
    <n v="0"/>
  </r>
  <r>
    <m/>
    <m/>
    <s v="Autres armoires et comptoirs du logement"/>
    <x v="2"/>
    <m/>
    <m/>
    <n v="0"/>
    <s v="s.o."/>
    <m/>
    <m/>
    <m/>
    <n v="0"/>
    <x v="1"/>
    <m/>
    <m/>
    <n v="0"/>
    <n v="0"/>
    <n v="0"/>
    <n v="0"/>
    <n v="0"/>
    <n v="0"/>
    <n v="0"/>
    <n v="0"/>
    <s v=""/>
    <s v="Autres armoires et comptoirs du logement"/>
    <s v="n/a"/>
    <n v="0"/>
    <s v="Oui"/>
    <s v="Non"/>
    <s v="Non"/>
    <n v="0"/>
    <n v="0"/>
    <n v="0"/>
  </r>
  <r>
    <m/>
    <m/>
    <s v="Tablettes, pôles, fixations et autres boiseries"/>
    <x v="2"/>
    <m/>
    <m/>
    <n v="0"/>
    <s v="s.o."/>
    <m/>
    <m/>
    <m/>
    <n v="0"/>
    <x v="1"/>
    <m/>
    <m/>
    <n v="0"/>
    <n v="0"/>
    <n v="0"/>
    <n v="0"/>
    <n v="0"/>
    <n v="0"/>
    <n v="0"/>
    <n v="0"/>
    <s v=""/>
    <s v="Tablettes, pôles, fixations et autres boiseries"/>
    <s v="n/a"/>
    <n v="0"/>
    <s v="Oui"/>
    <s v="Non"/>
    <s v="Non"/>
    <n v="0"/>
    <n v="0"/>
    <n v="0"/>
  </r>
  <r>
    <m/>
    <m/>
    <s v="Mains courantes et balustrades"/>
    <x v="2"/>
    <m/>
    <m/>
    <n v="0"/>
    <s v="s.o."/>
    <m/>
    <m/>
    <m/>
    <n v="0"/>
    <x v="1"/>
    <m/>
    <m/>
    <n v="0"/>
    <n v="0"/>
    <n v="0"/>
    <n v="0"/>
    <n v="0"/>
    <n v="0"/>
    <n v="0"/>
    <n v="0"/>
    <s v=""/>
    <s v="Mains courantes et balustrades"/>
    <s v="n/a"/>
    <n v="0"/>
    <s v="Oui"/>
    <s v="Non"/>
    <s v="Non"/>
    <n v="0"/>
    <n v="0"/>
    <n v="0"/>
  </r>
  <r>
    <m/>
    <m/>
    <s v="Construction des escaliers, paliers et rampes"/>
    <x v="2"/>
    <m/>
    <m/>
    <n v="0"/>
    <s v="s.o."/>
    <m/>
    <m/>
    <m/>
    <n v="0"/>
    <x v="1"/>
    <m/>
    <m/>
    <n v="0"/>
    <n v="0"/>
    <n v="0"/>
    <n v="0"/>
    <n v="0"/>
    <n v="0"/>
    <n v="0"/>
    <n v="0"/>
    <s v=""/>
    <s v="Construction des escaliers, paliers et rampes"/>
    <s v="n/a"/>
    <n v="0"/>
    <s v="Oui"/>
    <s v="Non"/>
    <s v="Non"/>
    <n v="0"/>
    <n v="0"/>
    <n v="0"/>
  </r>
  <r>
    <m/>
    <m/>
    <s v="Sécheuse et conduits "/>
    <x v="2"/>
    <m/>
    <m/>
    <n v="0"/>
    <s v="s.o."/>
    <m/>
    <m/>
    <m/>
    <n v="0"/>
    <x v="1"/>
    <m/>
    <m/>
    <n v="0"/>
    <n v="0"/>
    <n v="0"/>
    <n v="0"/>
    <n v="0"/>
    <n v="0"/>
    <n v="0"/>
    <n v="0"/>
    <s v=""/>
    <s v="Sécheuse et conduits "/>
    <s v="n/a"/>
    <n v="0"/>
    <s v="Oui"/>
    <s v="Non"/>
    <s v="Non"/>
    <n v="0"/>
    <n v="0"/>
    <n v="0"/>
  </r>
  <r>
    <m/>
    <m/>
    <s v="Échangeur d'air et conduits"/>
    <x v="2"/>
    <m/>
    <m/>
    <n v="0"/>
    <s v="s.o."/>
    <m/>
    <m/>
    <m/>
    <n v="0"/>
    <x v="1"/>
    <m/>
    <m/>
    <n v="0"/>
    <n v="0"/>
    <n v="0"/>
    <n v="0"/>
    <n v="0"/>
    <n v="0"/>
    <n v="0"/>
    <n v="0"/>
    <s v=""/>
    <s v="Échangeur d'air et conduits"/>
    <s v="n/a"/>
    <n v="0"/>
    <s v="Oui"/>
    <s v="Non"/>
    <s v="Non"/>
    <n v="0"/>
    <n v="0"/>
    <n v="0"/>
  </r>
  <r>
    <m/>
    <m/>
    <m/>
    <x v="0"/>
    <m/>
    <m/>
    <m/>
    <m/>
    <m/>
    <m/>
    <m/>
    <m/>
    <x v="0"/>
    <m/>
    <m/>
    <n v="0"/>
    <n v="0"/>
    <n v="0"/>
    <n v="0"/>
    <n v="0"/>
    <n v="0"/>
    <n v="0"/>
    <n v="0"/>
    <s v=""/>
    <s v=""/>
    <s v=""/>
    <s v=""/>
    <s v="Oui"/>
    <s v="Non"/>
    <s v="Non"/>
    <s v=""/>
    <s v=""/>
    <s v=""/>
  </r>
  <r>
    <s v="H 1072"/>
    <m/>
    <s v="MURS"/>
    <x v="0"/>
    <m/>
    <m/>
    <m/>
    <m/>
    <m/>
    <m/>
    <m/>
    <m/>
    <x v="0"/>
    <n v="0"/>
    <m/>
    <n v="0"/>
    <n v="0"/>
    <n v="0"/>
    <n v="0"/>
    <n v="0"/>
    <n v="0"/>
    <n v="0"/>
    <n v="0"/>
    <s v=""/>
    <s v="MURS"/>
    <s v=""/>
    <s v=""/>
    <s v="Oui"/>
    <s v="Oui"/>
    <s v="Oui"/>
    <s v=""/>
    <s v=""/>
    <s v=""/>
  </r>
  <r>
    <m/>
    <m/>
    <s v="Peinture"/>
    <x v="2"/>
    <m/>
    <m/>
    <n v="0"/>
    <s v="s.o."/>
    <m/>
    <m/>
    <m/>
    <n v="0"/>
    <x v="1"/>
    <m/>
    <m/>
    <n v="0"/>
    <n v="0"/>
    <n v="0"/>
    <n v="0"/>
    <n v="0"/>
    <n v="0"/>
    <n v="0"/>
    <n v="0"/>
    <s v=""/>
    <s v="Peinture"/>
    <s v="n/a"/>
    <n v="0"/>
    <s v="Oui"/>
    <s v="Non"/>
    <s v="Non"/>
    <n v="0"/>
    <n v="0"/>
    <n v="0"/>
  </r>
  <r>
    <m/>
    <m/>
    <s v="Murs extérieurs"/>
    <x v="1"/>
    <m/>
    <m/>
    <n v="0"/>
    <s v="s.o."/>
    <m/>
    <m/>
    <m/>
    <n v="0"/>
    <x v="1"/>
    <m/>
    <m/>
    <n v="0"/>
    <n v="0"/>
    <n v="0"/>
    <n v="0"/>
    <n v="0"/>
    <n v="0"/>
    <n v="0"/>
    <n v="0"/>
    <s v=""/>
    <s v="Murs extérieurs"/>
    <s v="n/a"/>
    <n v="0"/>
    <s v="Oui"/>
    <s v="Non"/>
    <s v="Non"/>
    <n v="0"/>
    <n v="0"/>
    <n v="0"/>
  </r>
  <r>
    <m/>
    <m/>
    <s v="Murs extérieurs"/>
    <x v="2"/>
    <m/>
    <m/>
    <n v="0"/>
    <s v="s.o."/>
    <m/>
    <m/>
    <m/>
    <n v="0"/>
    <x v="1"/>
    <m/>
    <m/>
    <n v="0"/>
    <n v="0"/>
    <n v="0"/>
    <n v="0"/>
    <n v="0"/>
    <n v="0"/>
    <n v="0"/>
    <n v="0"/>
    <s v=""/>
    <s v="Murs extérieurs"/>
    <s v="n/a"/>
    <n v="0"/>
    <s v="Oui"/>
    <s v="Non"/>
    <s v="Non"/>
    <n v="0"/>
    <n v="0"/>
    <n v="0"/>
  </r>
  <r>
    <m/>
    <m/>
    <s v="Cloisonnements coupe-feu"/>
    <x v="2"/>
    <m/>
    <m/>
    <n v="0"/>
    <s v="s.o."/>
    <m/>
    <m/>
    <m/>
    <n v="0"/>
    <x v="1"/>
    <m/>
    <m/>
    <n v="0"/>
    <n v="0"/>
    <n v="0"/>
    <n v="0"/>
    <n v="0"/>
    <n v="0"/>
    <n v="0"/>
    <n v="0"/>
    <s v=""/>
    <s v="Cloisonnements coupe-feu"/>
    <s v="n/a"/>
    <n v="0"/>
    <s v="Oui"/>
    <s v="Non"/>
    <s v="Non"/>
    <n v="0"/>
    <n v="0"/>
    <n v="0"/>
  </r>
  <r>
    <m/>
    <m/>
    <s v="Autres cloisonnements (construction et revêtements)"/>
    <x v="2"/>
    <m/>
    <m/>
    <n v="0"/>
    <s v="s.o."/>
    <m/>
    <m/>
    <m/>
    <n v="0"/>
    <x v="1"/>
    <m/>
    <m/>
    <n v="0"/>
    <n v="0"/>
    <n v="0"/>
    <n v="0"/>
    <n v="0"/>
    <n v="0"/>
    <n v="0"/>
    <n v="0"/>
    <s v=""/>
    <s v="Autres cloisonnements (construction et revêtements)"/>
    <s v="n/a"/>
    <n v="0"/>
    <s v="Oui"/>
    <s v="Non"/>
    <s v="Non"/>
    <n v="0"/>
    <n v="0"/>
    <n v="0"/>
  </r>
  <r>
    <m/>
    <m/>
    <m/>
    <x v="0"/>
    <m/>
    <m/>
    <m/>
    <m/>
    <m/>
    <m/>
    <m/>
    <m/>
    <x v="0"/>
    <m/>
    <m/>
    <n v="0"/>
    <n v="0"/>
    <n v="0"/>
    <n v="0"/>
    <n v="0"/>
    <n v="0"/>
    <n v="0"/>
    <n v="0"/>
    <s v=""/>
    <s v=""/>
    <s v=""/>
    <s v=""/>
    <s v="Oui"/>
    <s v="Non"/>
    <s v="Non"/>
    <s v=""/>
    <s v=""/>
    <s v=""/>
  </r>
  <r>
    <s v="H 1073"/>
    <m/>
    <s v="PLAFONDS"/>
    <x v="0"/>
    <m/>
    <m/>
    <m/>
    <m/>
    <m/>
    <m/>
    <m/>
    <m/>
    <x v="0"/>
    <n v="0"/>
    <m/>
    <n v="0"/>
    <n v="0"/>
    <n v="0"/>
    <n v="0"/>
    <n v="0"/>
    <n v="0"/>
    <n v="0"/>
    <n v="0"/>
    <s v=""/>
    <s v="PLAFONDS"/>
    <s v=""/>
    <s v=""/>
    <s v="Oui"/>
    <s v="Oui"/>
    <s v="Oui"/>
    <s v=""/>
    <s v=""/>
    <s v=""/>
  </r>
  <r>
    <m/>
    <m/>
    <s v="Peinture"/>
    <x v="2"/>
    <m/>
    <m/>
    <n v="0"/>
    <s v="s.o."/>
    <m/>
    <m/>
    <m/>
    <n v="0"/>
    <x v="1"/>
    <m/>
    <m/>
    <n v="0"/>
    <n v="0"/>
    <n v="0"/>
    <n v="0"/>
    <n v="0"/>
    <n v="0"/>
    <n v="0"/>
    <n v="0"/>
    <s v=""/>
    <s v="Peinture"/>
    <s v="n/a"/>
    <n v="0"/>
    <s v="Oui"/>
    <s v="Non"/>
    <s v="Non"/>
    <n v="0"/>
    <n v="0"/>
    <n v="0"/>
  </r>
  <r>
    <m/>
    <m/>
    <s v="Plafonds aux toits"/>
    <x v="2"/>
    <m/>
    <m/>
    <n v="0"/>
    <s v="s.o."/>
    <m/>
    <m/>
    <m/>
    <n v="0"/>
    <x v="1"/>
    <m/>
    <m/>
    <n v="0"/>
    <n v="0"/>
    <n v="0"/>
    <n v="0"/>
    <n v="0"/>
    <n v="0"/>
    <n v="0"/>
    <n v="0"/>
    <s v=""/>
    <s v="Plafonds aux toits"/>
    <s v="n/a"/>
    <n v="0"/>
    <s v="Oui"/>
    <s v="Non"/>
    <s v="Non"/>
    <n v="0"/>
    <n v="0"/>
    <n v="0"/>
  </r>
  <r>
    <m/>
    <m/>
    <s v="Plafonds coupe-feu"/>
    <x v="2"/>
    <m/>
    <m/>
    <n v="0"/>
    <s v="s.o."/>
    <m/>
    <m/>
    <m/>
    <n v="0"/>
    <x v="1"/>
    <m/>
    <m/>
    <n v="0"/>
    <n v="0"/>
    <n v="0"/>
    <n v="0"/>
    <n v="0"/>
    <n v="0"/>
    <n v="0"/>
    <n v="0"/>
    <s v=""/>
    <s v="Plafonds coupe-feu"/>
    <s v="n/a"/>
    <n v="0"/>
    <s v="Oui"/>
    <s v="Non"/>
    <s v="Non"/>
    <n v="0"/>
    <n v="0"/>
    <n v="0"/>
  </r>
  <r>
    <m/>
    <m/>
    <s v="Autres plafonds"/>
    <x v="2"/>
    <m/>
    <m/>
    <n v="0"/>
    <s v="s.o."/>
    <m/>
    <m/>
    <m/>
    <n v="0"/>
    <x v="1"/>
    <m/>
    <m/>
    <n v="0"/>
    <n v="0"/>
    <n v="0"/>
    <n v="0"/>
    <n v="0"/>
    <n v="0"/>
    <n v="0"/>
    <n v="0"/>
    <s v=""/>
    <s v="Autres plafonds"/>
    <s v="n/a"/>
    <n v="0"/>
    <s v="Oui"/>
    <s v="Non"/>
    <s v="Non"/>
    <n v="0"/>
    <n v="0"/>
    <n v="0"/>
  </r>
  <r>
    <m/>
    <m/>
    <s v="Plafonds suspendus (construction et revêtements)"/>
    <x v="2"/>
    <m/>
    <m/>
    <n v="0"/>
    <s v="s.o."/>
    <m/>
    <m/>
    <m/>
    <n v="0"/>
    <x v="1"/>
    <m/>
    <m/>
    <n v="0"/>
    <n v="0"/>
    <n v="0"/>
    <n v="0"/>
    <n v="0"/>
    <n v="0"/>
    <n v="0"/>
    <n v="0"/>
    <s v=""/>
    <s v="Plafonds suspendus (construction et revêtements)"/>
    <s v="n/a"/>
    <n v="0"/>
    <s v="Oui"/>
    <s v="Non"/>
    <s v="Non"/>
    <n v="0"/>
    <n v="0"/>
    <n v="0"/>
  </r>
  <r>
    <m/>
    <m/>
    <m/>
    <x v="0"/>
    <m/>
    <m/>
    <m/>
    <m/>
    <m/>
    <m/>
    <m/>
    <m/>
    <x v="0"/>
    <m/>
    <m/>
    <n v="0"/>
    <n v="0"/>
    <n v="0"/>
    <n v="0"/>
    <n v="0"/>
    <n v="0"/>
    <n v="0"/>
    <n v="0"/>
    <s v=""/>
    <s v=""/>
    <s v=""/>
    <s v=""/>
    <s v="Oui"/>
    <s v="Non"/>
    <s v="Non"/>
    <s v=""/>
    <s v=""/>
    <s v=""/>
  </r>
  <r>
    <s v="H 1074"/>
    <m/>
    <s v="SYSTÈME DE CHAUFFAGE (EAU CHAUDE, AIR PULSÉ)"/>
    <x v="0"/>
    <m/>
    <m/>
    <m/>
    <m/>
    <m/>
    <m/>
    <m/>
    <m/>
    <x v="0"/>
    <n v="0"/>
    <m/>
    <n v="0"/>
    <n v="0"/>
    <n v="0"/>
    <n v="0"/>
    <n v="0"/>
    <n v="0"/>
    <n v="0"/>
    <n v="0"/>
    <s v=""/>
    <s v="SYSTÈME DE CHAUFFAGE (EAU CHAUDE, AIR PULSÉ)"/>
    <s v=""/>
    <s v=""/>
    <s v="Oui"/>
    <s v="Oui"/>
    <s v="Oui"/>
    <s v=""/>
    <s v=""/>
    <s v=""/>
  </r>
  <r>
    <m/>
    <m/>
    <s v="Système (chaudière, cheminée, contrôle}"/>
    <x v="3"/>
    <m/>
    <m/>
    <n v="0"/>
    <s v="s.o."/>
    <m/>
    <m/>
    <m/>
    <n v="0"/>
    <x v="1"/>
    <m/>
    <m/>
    <n v="0"/>
    <n v="0"/>
    <n v="0"/>
    <n v="0"/>
    <n v="0"/>
    <n v="0"/>
    <n v="0"/>
    <n v="0"/>
    <s v=""/>
    <s v="Système (chaudière, cheminée, contrôle}"/>
    <s v="n/a"/>
    <n v="0"/>
    <s v="Oui"/>
    <s v="Non"/>
    <s v="Non"/>
    <n v="0"/>
    <n v="0"/>
    <n v="0"/>
  </r>
  <r>
    <m/>
    <m/>
    <s v="Système de distribution de chauffage"/>
    <x v="3"/>
    <m/>
    <m/>
    <n v="0"/>
    <s v="s.o."/>
    <m/>
    <m/>
    <m/>
    <n v="0"/>
    <x v="1"/>
    <m/>
    <m/>
    <n v="0"/>
    <n v="0"/>
    <n v="0"/>
    <n v="0"/>
    <n v="0"/>
    <n v="0"/>
    <n v="0"/>
    <n v="0"/>
    <s v=""/>
    <s v="Système de distribution de chauffage"/>
    <s v="n/a"/>
    <n v="0"/>
    <s v="Oui"/>
    <s v="Non"/>
    <s v="Non"/>
    <n v="0"/>
    <n v="0"/>
    <n v="0"/>
  </r>
  <r>
    <m/>
    <m/>
    <m/>
    <x v="0"/>
    <m/>
    <m/>
    <m/>
    <m/>
    <m/>
    <m/>
    <m/>
    <m/>
    <x v="0"/>
    <m/>
    <m/>
    <n v="0"/>
    <n v="0"/>
    <n v="0"/>
    <n v="0"/>
    <n v="0"/>
    <n v="0"/>
    <n v="0"/>
    <n v="0"/>
    <s v=""/>
    <s v=""/>
    <s v=""/>
    <s v=""/>
    <s v="Oui"/>
    <s v="Non"/>
    <s v="Non"/>
    <s v=""/>
    <s v=""/>
    <s v=""/>
  </r>
  <r>
    <m/>
    <m/>
    <m/>
    <x v="0"/>
    <m/>
    <m/>
    <m/>
    <m/>
    <m/>
    <m/>
    <m/>
    <m/>
    <x v="0"/>
    <m/>
    <m/>
    <n v="0"/>
    <n v="0"/>
    <n v="0"/>
    <n v="0"/>
    <n v="0"/>
    <n v="0"/>
    <n v="0"/>
    <n v="0"/>
    <s v=""/>
    <s v=""/>
    <s v=""/>
    <s v=""/>
    <s v="Oui"/>
    <s v="Non"/>
    <s v="Non"/>
    <s v=""/>
    <s v=""/>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x v="0"/>
    <m/>
    <m/>
    <m/>
    <m/>
  </r>
  <r>
    <x v="0"/>
    <x v="0"/>
    <m/>
    <m/>
    <m/>
    <m/>
  </r>
  <r>
    <x v="0"/>
    <x v="0"/>
    <m/>
    <m/>
    <m/>
    <m/>
  </r>
  <r>
    <x v="0"/>
    <x v="0"/>
    <m/>
    <m/>
    <m/>
    <m/>
  </r>
  <r>
    <x v="0"/>
    <x v="0"/>
    <m/>
    <m/>
    <m/>
    <m/>
  </r>
  <r>
    <x v="0"/>
    <x v="0"/>
    <m/>
    <m/>
    <m/>
    <m/>
  </r>
  <r>
    <x v="0"/>
    <x v="0"/>
    <m/>
    <m/>
    <m/>
    <m/>
  </r>
  <r>
    <x v="0"/>
    <x v="0"/>
    <m/>
    <m/>
    <m/>
    <m/>
  </r>
  <r>
    <x v="0"/>
    <x v="0"/>
    <m/>
    <m/>
    <m/>
    <m/>
  </r>
  <r>
    <x v="0"/>
    <x v="0"/>
    <m/>
    <m/>
    <m/>
    <m/>
  </r>
  <r>
    <x v="0"/>
    <x v="0"/>
    <m/>
    <m/>
    <m/>
    <m/>
  </r>
  <r>
    <x v="0"/>
    <x v="0"/>
    <m/>
    <m/>
    <m/>
    <m/>
  </r>
  <r>
    <x v="0"/>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3F1F9E0-2985-40DE-9151-DEB116B43E47}" name="Tableau croisé dynamique22" cacheId="0" applyNumberFormats="0" applyBorderFormats="0" applyFontFormats="0" applyPatternFormats="0" applyAlignmentFormats="0" applyWidthHeightFormats="1" dataCaption="Valeurs" grandTotalCaption="Sous-Total général" updatedVersion="8" minRefreshableVersion="3" useAutoFormatting="1" itemPrintTitles="1" createdVersion="8" indent="0" outline="1" outlineData="1" multipleFieldFilters="0" chartFormat="53">
  <location ref="A9:D14" firstHeaderRow="0" firstDataRow="1" firstDataCol="1"/>
  <pivotFields count="33">
    <pivotField showAll="0"/>
    <pivotField showAll="0"/>
    <pivotField showAll="0"/>
    <pivotField axis="axisRow" showAll="0">
      <items count="8">
        <item h="1" x="0"/>
        <item x="2"/>
        <item x="5"/>
        <item m="1" x="6"/>
        <item x="3"/>
        <item x="1"/>
        <item h="1"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s>
  <rowFields count="1">
    <field x="3"/>
  </rowFields>
  <rowItems count="5">
    <i>
      <x v="1"/>
    </i>
    <i>
      <x v="2"/>
    </i>
    <i>
      <x v="4"/>
    </i>
    <i>
      <x v="5"/>
    </i>
    <i t="grand">
      <x/>
    </i>
  </rowItems>
  <colFields count="1">
    <field x="-2"/>
  </colFields>
  <colItems count="3">
    <i>
      <x/>
    </i>
    <i i="1">
      <x v="1"/>
    </i>
    <i i="2">
      <x v="2"/>
    </i>
  </colItems>
  <dataFields count="3">
    <dataField name="Somme de Coûts option 1" fld="30" baseField="3" baseItem="1"/>
    <dataField name="Somme de Coûts option 2" fld="31" baseField="3" baseItem="1"/>
    <dataField name="Somme de Coûts option 3" fld="32" baseField="3" baseItem="1"/>
  </dataFields>
  <formats count="1">
    <format dxfId="63">
      <pivotArea outline="0" collapsedLevelsAreSubtotals="1" fieldPosition="0"/>
    </format>
  </formats>
  <chartFormats count="3">
    <chartFormat chart="41" format="6" series="1">
      <pivotArea type="data" outline="0" fieldPosition="0">
        <references count="1">
          <reference field="4294967294" count="1" selected="0">
            <x v="0"/>
          </reference>
        </references>
      </pivotArea>
    </chartFormat>
    <chartFormat chart="41" format="7" series="1">
      <pivotArea type="data" outline="0" fieldPosition="0">
        <references count="1">
          <reference field="4294967294" count="1" selected="0">
            <x v="1"/>
          </reference>
        </references>
      </pivotArea>
    </chartFormat>
    <chartFormat chart="41" format="8" series="1">
      <pivotArea type="data" outline="0" fieldPosition="0">
        <references count="1">
          <reference field="4294967294" count="1" selected="0">
            <x v="2"/>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2077580-5432-4006-9C16-20E99557BE51}" name="Tableau croisé dynamique14"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2">
  <location ref="A55:B57" firstHeaderRow="1" firstDataRow="2" firstDataCol="1"/>
  <pivotFields count="6">
    <pivotField axis="axisRow" showAll="0">
      <items count="6">
        <item m="1" x="1"/>
        <item m="1" x="2"/>
        <item m="1" x="3"/>
        <item m="1" x="4"/>
        <item h="1" x="0"/>
        <item t="default"/>
      </items>
    </pivotField>
    <pivotField axis="axisCol" showAll="0">
      <items count="6">
        <item m="1" x="2"/>
        <item m="1" x="3"/>
        <item m="1" x="1"/>
        <item m="1" x="4"/>
        <item x="0"/>
        <item t="default"/>
      </items>
    </pivotField>
    <pivotField numFmtId="173" showAll="0"/>
    <pivotField numFmtId="173" showAll="0"/>
    <pivotField name="Somme de 6-102" dataField="1" numFmtId="173" showAll="0"/>
    <pivotField numFmtId="173" showAll="0"/>
  </pivotFields>
  <rowFields count="1">
    <field x="0"/>
  </rowFields>
  <rowItems count="1">
    <i t="grand">
      <x/>
    </i>
  </rowItems>
  <colFields count="1">
    <field x="1"/>
  </colFields>
  <colItems count="1">
    <i t="grand">
      <x/>
    </i>
  </colItems>
  <dataFields count="1">
    <dataField name="Somme de 6-10" fld="4" baseField="0" baseItem="0" numFmtId="173"/>
  </dataFields>
  <formats count="11">
    <format dxfId="18">
      <pivotArea outline="0" collapsedLevelsAreSubtotals="1"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Col" fieldPosition="0"/>
    </format>
    <format dxfId="13">
      <pivotArea type="topRight" dataOnly="0" labelOnly="1" outline="0" fieldPosition="0"/>
    </format>
    <format dxfId="12">
      <pivotArea field="0" type="button" dataOnly="0" labelOnly="1" outline="0" axis="axisRow" fieldPosition="0"/>
    </format>
    <format dxfId="11">
      <pivotArea dataOnly="0" labelOnly="1" fieldPosition="0">
        <references count="1">
          <reference field="0" count="4">
            <x v="0"/>
            <x v="1"/>
            <x v="2"/>
            <x v="3"/>
          </reference>
        </references>
      </pivotArea>
    </format>
    <format dxfId="10">
      <pivotArea dataOnly="0" labelOnly="1" grandRow="1" outline="0" fieldPosition="0"/>
    </format>
    <format dxfId="9">
      <pivotArea dataOnly="0" labelOnly="1" fieldPosition="0">
        <references count="1">
          <reference field="1" count="0"/>
        </references>
      </pivotArea>
    </format>
    <format dxfId="8">
      <pivotArea dataOnly="0" labelOnly="1" grandCol="1" outline="0" fieldPosition="0"/>
    </format>
  </formats>
  <chartFormats count="10">
    <chartFormat chart="2" format="8" series="1">
      <pivotArea type="data" outline="0" fieldPosition="0">
        <references count="1">
          <reference field="1" count="1" selected="0">
            <x v="2"/>
          </reference>
        </references>
      </pivotArea>
    </chartFormat>
    <chartFormat chart="2" format="9" series="1">
      <pivotArea type="data" outline="0" fieldPosition="0">
        <references count="1">
          <reference field="1" count="1" selected="0">
            <x v="0"/>
          </reference>
        </references>
      </pivotArea>
    </chartFormat>
    <chartFormat chart="2" format="10" series="1">
      <pivotArea type="data" outline="0" fieldPosition="0">
        <references count="1">
          <reference field="1" count="1" selected="0">
            <x v="1"/>
          </reference>
        </references>
      </pivotArea>
    </chartFormat>
    <chartFormat chart="2" format="11" series="1">
      <pivotArea type="data" outline="0" fieldPosition="0">
        <references count="1">
          <reference field="1" count="1" selected="0">
            <x v="3"/>
          </reference>
        </references>
      </pivotArea>
    </chartFormat>
    <chartFormat chart="2" format="12" series="1">
      <pivotArea type="data" outline="0" fieldPosition="0">
        <references count="2">
          <reference field="4294967294" count="1" selected="0">
            <x v="0"/>
          </reference>
          <reference field="1" count="1" selected="0">
            <x v="2"/>
          </reference>
        </references>
      </pivotArea>
    </chartFormat>
    <chartFormat chart="2" format="13" series="1">
      <pivotArea type="data" outline="0" fieldPosition="0">
        <references count="2">
          <reference field="4294967294" count="1" selected="0">
            <x v="0"/>
          </reference>
          <reference field="1" count="1" selected="0">
            <x v="0"/>
          </reference>
        </references>
      </pivotArea>
    </chartFormat>
    <chartFormat chart="2" format="14" series="1">
      <pivotArea type="data" outline="0" fieldPosition="0">
        <references count="2">
          <reference field="4294967294" count="1" selected="0">
            <x v="0"/>
          </reference>
          <reference field="1" count="1" selected="0">
            <x v="1"/>
          </reference>
        </references>
      </pivotArea>
    </chartFormat>
    <chartFormat chart="2" format="15" series="1">
      <pivotArea type="data" outline="0" fieldPosition="0">
        <references count="2">
          <reference field="4294967294" count="1" selected="0">
            <x v="0"/>
          </reference>
          <reference field="1" count="1" selected="0">
            <x v="3"/>
          </reference>
        </references>
      </pivotArea>
    </chartFormat>
    <chartFormat chart="2" format="16" series="1">
      <pivotArea type="data" outline="0" fieldPosition="0">
        <references count="2">
          <reference field="4294967294" count="1" selected="0">
            <x v="0"/>
          </reference>
          <reference field="1" count="1" selected="0">
            <x v="4"/>
          </reference>
        </references>
      </pivotArea>
    </chartFormat>
    <chartFormat chart="2" format="17"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84BA3E-E737-45C0-84B8-8622175AF50D}" name="Tableau croisé dynamique10"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28">
  <location ref="A3:B5" firstHeaderRow="1" firstDataRow="2" firstDataCol="1"/>
  <pivotFields count="6">
    <pivotField axis="axisRow" showAll="0">
      <items count="6">
        <item m="1" x="1"/>
        <item m="1" x="2"/>
        <item m="1" x="3"/>
        <item m="1" x="4"/>
        <item h="1" x="0"/>
        <item t="default"/>
      </items>
    </pivotField>
    <pivotField axis="axisCol" showAll="0">
      <items count="6">
        <item m="1" x="2"/>
        <item m="1" x="3"/>
        <item h="1" x="0"/>
        <item m="1" x="1"/>
        <item m="1" x="4"/>
        <item t="default"/>
      </items>
    </pivotField>
    <pivotField name="Somme de 0-12" dataField="1" numFmtId="173" showAll="0"/>
    <pivotField numFmtId="173" showAll="0"/>
    <pivotField numFmtId="173" showAll="0"/>
    <pivotField numFmtId="173" showAll="0"/>
  </pivotFields>
  <rowFields count="1">
    <field x="0"/>
  </rowFields>
  <rowItems count="1">
    <i t="grand">
      <x/>
    </i>
  </rowItems>
  <colFields count="1">
    <field x="1"/>
  </colFields>
  <colItems count="1">
    <i t="grand">
      <x/>
    </i>
  </colItems>
  <dataFields count="1">
    <dataField name="Somme de 0-1" fld="2" baseField="0" baseItem="0" numFmtId="173"/>
  </dataFields>
  <formats count="11">
    <format dxfId="29">
      <pivotArea outline="0" collapsedLevelsAreSubtotals="1" fieldPosition="0"/>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1" type="button" dataOnly="0" labelOnly="1" outline="0" axis="axisCol" fieldPosition="0"/>
    </format>
    <format dxfId="24">
      <pivotArea type="topRight" dataOnly="0" labelOnly="1" outline="0" fieldPosition="0"/>
    </format>
    <format dxfId="23">
      <pivotArea field="0" type="button" dataOnly="0" labelOnly="1" outline="0" axis="axisRow" fieldPosition="0"/>
    </format>
    <format dxfId="22">
      <pivotArea dataOnly="0" labelOnly="1" fieldPosition="0">
        <references count="1">
          <reference field="0" count="4">
            <x v="0"/>
            <x v="1"/>
            <x v="2"/>
            <x v="3"/>
          </reference>
        </references>
      </pivotArea>
    </format>
    <format dxfId="21">
      <pivotArea dataOnly="0" labelOnly="1" grandRow="1" outline="0" fieldPosition="0"/>
    </format>
    <format dxfId="20">
      <pivotArea dataOnly="0" labelOnly="1" fieldPosition="0">
        <references count="1">
          <reference field="1" count="0"/>
        </references>
      </pivotArea>
    </format>
    <format dxfId="19">
      <pivotArea dataOnly="0" labelOnly="1" grandCol="1" outline="0" fieldPosition="0"/>
    </format>
  </formats>
  <chartFormats count="7">
    <chartFormat chart="6" format="6" series="1">
      <pivotArea type="data" outline="0" fieldPosition="0">
        <references count="1">
          <reference field="1" count="1" selected="0">
            <x v="3"/>
          </reference>
        </references>
      </pivotArea>
    </chartFormat>
    <chartFormat chart="6" format="7" series="1">
      <pivotArea type="data" outline="0" fieldPosition="0">
        <references count="1">
          <reference field="1" count="1" selected="0">
            <x v="0"/>
          </reference>
        </references>
      </pivotArea>
    </chartFormat>
    <chartFormat chart="6" format="8" series="1">
      <pivotArea type="data" outline="0" fieldPosition="0">
        <references count="2">
          <reference field="4294967294" count="1" selected="0">
            <x v="0"/>
          </reference>
          <reference field="1" count="1" selected="0">
            <x v="1"/>
          </reference>
        </references>
      </pivotArea>
    </chartFormat>
    <chartFormat chart="6" format="9" series="1">
      <pivotArea type="data" outline="0" fieldPosition="0">
        <references count="2">
          <reference field="4294967294" count="1" selected="0">
            <x v="0"/>
          </reference>
          <reference field="1" count="1" selected="0">
            <x v="4"/>
          </reference>
        </references>
      </pivotArea>
    </chartFormat>
    <chartFormat chart="6" format="10" series="1">
      <pivotArea type="data" outline="0" fieldPosition="0">
        <references count="2">
          <reference field="4294967294" count="1" selected="0">
            <x v="0"/>
          </reference>
          <reference field="1" count="1" selected="0">
            <x v="0"/>
          </reference>
        </references>
      </pivotArea>
    </chartFormat>
    <chartFormat chart="6" format="11" series="1">
      <pivotArea type="data" outline="0" fieldPosition="0">
        <references count="2">
          <reference field="4294967294" count="1" selected="0">
            <x v="0"/>
          </reference>
          <reference field="1" count="1" selected="0">
            <x v="3"/>
          </reference>
        </references>
      </pivotArea>
    </chartFormat>
    <chartFormat chart="6" format="12"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FF61DD6-3134-48C5-9905-F839BEFC42D2}" name="Tableau croisé dynamique16"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0">
  <location ref="A80:B82" firstHeaderRow="1" firstDataRow="2" firstDataCol="1"/>
  <pivotFields count="6">
    <pivotField axis="axisRow" showAll="0">
      <items count="6">
        <item m="1" x="1"/>
        <item m="1" x="2"/>
        <item m="1" x="3"/>
        <item m="1" x="4"/>
        <item h="1" x="0"/>
        <item t="default"/>
      </items>
    </pivotField>
    <pivotField axis="axisCol" showAll="0">
      <items count="6">
        <item m="1" x="2"/>
        <item m="1" x="3"/>
        <item m="1" x="1"/>
        <item m="1" x="4"/>
        <item h="1" x="0"/>
        <item t="default"/>
      </items>
    </pivotField>
    <pivotField showAll="0"/>
    <pivotField showAll="0"/>
    <pivotField showAll="0"/>
    <pivotField name="Somme de 11-252" dataField="1" showAll="0"/>
  </pivotFields>
  <rowFields count="1">
    <field x="0"/>
  </rowFields>
  <rowItems count="1">
    <i t="grand">
      <x/>
    </i>
  </rowItems>
  <colFields count="1">
    <field x="1"/>
  </colFields>
  <colItems count="1">
    <i t="grand">
      <x/>
    </i>
  </colItems>
  <dataFields count="1">
    <dataField name="Somme de 11-25" fld="5" baseField="0" baseItem="0"/>
  </dataFields>
  <formats count="11">
    <format dxfId="40">
      <pivotArea outline="0" collapsedLevelsAreSubtotals="1" fieldPosition="0"/>
    </format>
    <format dxfId="39">
      <pivotArea type="all" dataOnly="0" outline="0" fieldPosition="0"/>
    </format>
    <format dxfId="38">
      <pivotArea outline="0" collapsedLevelsAreSubtotals="1" fieldPosition="0"/>
    </format>
    <format dxfId="37">
      <pivotArea type="origin" dataOnly="0" labelOnly="1" outline="0" fieldPosition="0"/>
    </format>
    <format dxfId="36">
      <pivotArea field="1" type="button" dataOnly="0" labelOnly="1" outline="0" axis="axisCol" fieldPosition="0"/>
    </format>
    <format dxfId="35">
      <pivotArea type="topRight" dataOnly="0" labelOnly="1" outline="0" fieldPosition="0"/>
    </format>
    <format dxfId="34">
      <pivotArea field="0" type="button" dataOnly="0" labelOnly="1" outline="0" axis="axisRow" fieldPosition="0"/>
    </format>
    <format dxfId="33">
      <pivotArea dataOnly="0" labelOnly="1" fieldPosition="0">
        <references count="1">
          <reference field="0" count="4">
            <x v="0"/>
            <x v="1"/>
            <x v="2"/>
            <x v="3"/>
          </reference>
        </references>
      </pivotArea>
    </format>
    <format dxfId="32">
      <pivotArea dataOnly="0" labelOnly="1" grandRow="1" outline="0" fieldPosition="0"/>
    </format>
    <format dxfId="31">
      <pivotArea dataOnly="0" labelOnly="1" fieldPosition="0">
        <references count="1">
          <reference field="1" count="0"/>
        </references>
      </pivotArea>
    </format>
    <format dxfId="30">
      <pivotArea dataOnly="0" labelOnly="1" grandCol="1" outline="0" fieldPosition="0"/>
    </format>
  </formats>
  <chartFormats count="9">
    <chartFormat chart="3" format="8" series="1">
      <pivotArea type="data" outline="0" fieldPosition="0">
        <references count="1">
          <reference field="1" count="1" selected="0">
            <x v="2"/>
          </reference>
        </references>
      </pivotArea>
    </chartFormat>
    <chartFormat chart="3" format="9" series="1">
      <pivotArea type="data" outline="0" fieldPosition="0">
        <references count="1">
          <reference field="1" count="1" selected="0">
            <x v="0"/>
          </reference>
        </references>
      </pivotArea>
    </chartFormat>
    <chartFormat chart="3" format="10" series="1">
      <pivotArea type="data" outline="0" fieldPosition="0">
        <references count="1">
          <reference field="1" count="1" selected="0">
            <x v="1"/>
          </reference>
        </references>
      </pivotArea>
    </chartFormat>
    <chartFormat chart="3" format="11" series="1">
      <pivotArea type="data" outline="0" fieldPosition="0">
        <references count="1">
          <reference field="1" count="1" selected="0">
            <x v="3"/>
          </reference>
        </references>
      </pivotArea>
    </chartFormat>
    <chartFormat chart="3" format="12" series="1">
      <pivotArea type="data" outline="0" fieldPosition="0">
        <references count="2">
          <reference field="4294967294" count="1" selected="0">
            <x v="0"/>
          </reference>
          <reference field="1" count="1" selected="0">
            <x v="2"/>
          </reference>
        </references>
      </pivotArea>
    </chartFormat>
    <chartFormat chart="3" format="13" series="1">
      <pivotArea type="data" outline="0" fieldPosition="0">
        <references count="2">
          <reference field="4294967294" count="1" selected="0">
            <x v="0"/>
          </reference>
          <reference field="1" count="1" selected="0">
            <x v="0"/>
          </reference>
        </references>
      </pivotArea>
    </chartFormat>
    <chartFormat chart="3" format="14" series="1">
      <pivotArea type="data" outline="0" fieldPosition="0">
        <references count="2">
          <reference field="4294967294" count="1" selected="0">
            <x v="0"/>
          </reference>
          <reference field="1" count="1" selected="0">
            <x v="1"/>
          </reference>
        </references>
      </pivotArea>
    </chartFormat>
    <chartFormat chart="3" format="15" series="1">
      <pivotArea type="data" outline="0" fieldPosition="0">
        <references count="2">
          <reference field="4294967294" count="1" selected="0">
            <x v="0"/>
          </reference>
          <reference field="1" count="1" selected="0">
            <x v="3"/>
          </reference>
        </references>
      </pivotArea>
    </chartFormat>
    <chartFormat chart="3" format="16"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57D58F0-F22E-42D8-8D4F-4AAADC2F3D67}" name="Tableau croisé dynamique12"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17">
  <location ref="A30:B32" firstHeaderRow="1" firstDataRow="2" firstDataCol="1"/>
  <pivotFields count="6">
    <pivotField axis="axisRow" showAll="0">
      <items count="6">
        <item m="1" x="1"/>
        <item m="1" x="2"/>
        <item m="1" x="3"/>
        <item m="1" x="4"/>
        <item h="1" x="0"/>
        <item t="default"/>
      </items>
    </pivotField>
    <pivotField axis="axisCol" showAll="0">
      <items count="6">
        <item m="1" x="2"/>
        <item m="1" x="3"/>
        <item m="1" x="1"/>
        <item m="1" x="4"/>
        <item h="1" x="0"/>
        <item t="default"/>
      </items>
    </pivotField>
    <pivotField showAll="0"/>
    <pivotField name="Somme de 2-52" dataField="1" showAll="0"/>
    <pivotField showAll="0"/>
    <pivotField showAll="0"/>
  </pivotFields>
  <rowFields count="1">
    <field x="0"/>
  </rowFields>
  <rowItems count="1">
    <i t="grand">
      <x/>
    </i>
  </rowItems>
  <colFields count="1">
    <field x="1"/>
  </colFields>
  <colItems count="1">
    <i t="grand">
      <x/>
    </i>
  </colItems>
  <dataFields count="1">
    <dataField name="Somme de 2-5" fld="3" baseField="0" baseItem="0"/>
  </dataFields>
  <formats count="11">
    <format dxfId="51">
      <pivotArea outline="0" collapsedLevelsAreSubtotals="1" fieldPosition="0"/>
    </format>
    <format dxfId="50">
      <pivotArea type="all" dataOnly="0" outline="0" fieldPosition="0"/>
    </format>
    <format dxfId="49">
      <pivotArea outline="0" collapsedLevelsAreSubtotals="1" fieldPosition="0"/>
    </format>
    <format dxfId="48">
      <pivotArea type="origin" dataOnly="0" labelOnly="1" outline="0" fieldPosition="0"/>
    </format>
    <format dxfId="47">
      <pivotArea field="1" type="button" dataOnly="0" labelOnly="1" outline="0" axis="axisCol" fieldPosition="0"/>
    </format>
    <format dxfId="46">
      <pivotArea type="topRight" dataOnly="0" labelOnly="1" outline="0" fieldPosition="0"/>
    </format>
    <format dxfId="45">
      <pivotArea field="0" type="button" dataOnly="0" labelOnly="1" outline="0" axis="axisRow" fieldPosition="0"/>
    </format>
    <format dxfId="44">
      <pivotArea dataOnly="0" labelOnly="1" fieldPosition="0">
        <references count="1">
          <reference field="0" count="4">
            <x v="0"/>
            <x v="1"/>
            <x v="2"/>
            <x v="3"/>
          </reference>
        </references>
      </pivotArea>
    </format>
    <format dxfId="43">
      <pivotArea dataOnly="0" labelOnly="1" grandRow="1" outline="0" fieldPosition="0"/>
    </format>
    <format dxfId="42">
      <pivotArea dataOnly="0" labelOnly="1" fieldPosition="0">
        <references count="1">
          <reference field="1" count="0"/>
        </references>
      </pivotArea>
    </format>
    <format dxfId="41">
      <pivotArea dataOnly="0" labelOnly="1" grandCol="1" outline="0" fieldPosition="0"/>
    </format>
  </formats>
  <chartFormats count="9">
    <chartFormat chart="2" format="10" series="1">
      <pivotArea type="data" outline="0" fieldPosition="0">
        <references count="1">
          <reference field="1" count="1" selected="0">
            <x v="2"/>
          </reference>
        </references>
      </pivotArea>
    </chartFormat>
    <chartFormat chart="2" format="11" series="1">
      <pivotArea type="data" outline="0" fieldPosition="0">
        <references count="1">
          <reference field="1" count="1" selected="0">
            <x v="0"/>
          </reference>
        </references>
      </pivotArea>
    </chartFormat>
    <chartFormat chart="2" format="12" series="1">
      <pivotArea type="data" outline="0" fieldPosition="0">
        <references count="1">
          <reference field="1" count="1" selected="0">
            <x v="1"/>
          </reference>
        </references>
      </pivotArea>
    </chartFormat>
    <chartFormat chart="2" format="13" series="1">
      <pivotArea type="data" outline="0" fieldPosition="0">
        <references count="1">
          <reference field="1" count="1" selected="0">
            <x v="3"/>
          </reference>
        </references>
      </pivotArea>
    </chartFormat>
    <chartFormat chart="2" format="14" series="1">
      <pivotArea type="data" outline="0" fieldPosition="0">
        <references count="2">
          <reference field="4294967294" count="1" selected="0">
            <x v="0"/>
          </reference>
          <reference field="1" count="1" selected="0">
            <x v="0"/>
          </reference>
        </references>
      </pivotArea>
    </chartFormat>
    <chartFormat chart="2" format="15" series="1">
      <pivotArea type="data" outline="0" fieldPosition="0">
        <references count="2">
          <reference field="4294967294" count="1" selected="0">
            <x v="0"/>
          </reference>
          <reference field="1" count="1" selected="0">
            <x v="1"/>
          </reference>
        </references>
      </pivotArea>
    </chartFormat>
    <chartFormat chart="2" format="16" series="1">
      <pivotArea type="data" outline="0" fieldPosition="0">
        <references count="2">
          <reference field="4294967294" count="1" selected="0">
            <x v="0"/>
          </reference>
          <reference field="1" count="1" selected="0">
            <x v="3"/>
          </reference>
        </references>
      </pivotArea>
    </chartFormat>
    <chartFormat chart="2" format="17" series="1">
      <pivotArea type="data" outline="0" fieldPosition="0">
        <references count="2">
          <reference field="4294967294" count="1" selected="0">
            <x v="0"/>
          </reference>
          <reference field="1" count="1" selected="0">
            <x v="2"/>
          </reference>
        </references>
      </pivotArea>
    </chartFormat>
    <chartFormat chart="2" format="18" series="1">
      <pivotArea type="data" outline="0" fieldPosition="0">
        <references count="1">
          <reference field="4294967294" count="1" selected="0">
            <x v="0"/>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25FB3B9-4EE0-4E9B-AEF6-6EB245AACEF6}" name="Tableau croisé dynamique1" cacheId="0" applyNumberFormats="0" applyBorderFormats="0" applyFontFormats="0" applyPatternFormats="0" applyAlignmentFormats="0" applyWidthHeightFormats="1" dataCaption="Valeurs" updatedVersion="8" minRefreshableVersion="3" useAutoFormatting="1" rowGrandTotals="0" colGrandTotals="0" itemPrintTitles="1" createdVersion="8" indent="0" compact="0" compactData="0" multipleFieldFilters="0" chartFormat="23">
  <location ref="L3:Q3" firstHeaderRow="0" firstDataRow="1" firstDataCol="2"/>
  <pivotFields count="33">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2"/>
        <item x="5"/>
        <item m="1" x="6"/>
        <item x="3"/>
        <item x="1"/>
        <item h="1" x="0"/>
        <item h="1"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h="1" m="1" x="6"/>
        <item h="1" x="1"/>
        <item m="1" x="5"/>
        <item m="1" x="4"/>
        <item m="1" x="3"/>
        <item m="1" x="2"/>
        <item h="1"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12"/>
  </rowFields>
  <colFields count="1">
    <field x="-2"/>
  </colFields>
  <colItems count="4">
    <i>
      <x/>
    </i>
    <i i="1">
      <x v="1"/>
    </i>
    <i i="2">
      <x v="2"/>
    </i>
    <i i="3">
      <x v="3"/>
    </i>
  </colItems>
  <dataFields count="4">
    <dataField name="Somme de 0-1" fld="19" baseField="0" baseItem="0" numFmtId="173"/>
    <dataField name="Somme de 2-5" fld="20" baseField="0" baseItem="0"/>
    <dataField name="Somme de 6-10" fld="21" baseField="0" baseItem="0"/>
    <dataField name="Somme de 11-25" fld="22" baseField="0" baseItem="0"/>
  </dataFields>
  <formats count="11">
    <format dxfId="62">
      <pivotArea outline="0" collapsedLevelsAreSubtotals="1" fieldPosition="0"/>
    </format>
    <format dxfId="61">
      <pivotArea type="all" dataOnly="0" outline="0" fieldPosition="0"/>
    </format>
    <format dxfId="60">
      <pivotArea outline="0" collapsedLevelsAreSubtotals="1" fieldPosition="0"/>
    </format>
    <format dxfId="59">
      <pivotArea type="origin" dataOnly="0" labelOnly="1" outline="0" fieldPosition="0"/>
    </format>
    <format dxfId="58">
      <pivotArea field="12" type="button" dataOnly="0" labelOnly="1" outline="0" axis="axisRow" fieldPosition="1"/>
    </format>
    <format dxfId="57">
      <pivotArea type="topRight" dataOnly="0" labelOnly="1" outline="0" fieldPosition="0"/>
    </format>
    <format dxfId="56">
      <pivotArea field="3" type="button" dataOnly="0" labelOnly="1" outline="0" axis="axisRow" fieldPosition="0"/>
    </format>
    <format dxfId="55">
      <pivotArea dataOnly="0" labelOnly="1" fieldPosition="0">
        <references count="1">
          <reference field="3" count="4">
            <x v="0"/>
            <x v="2"/>
            <x v="3"/>
            <x v="4"/>
          </reference>
        </references>
      </pivotArea>
    </format>
    <format dxfId="54">
      <pivotArea dataOnly="0" labelOnly="1" grandRow="1" outline="0" fieldPosition="0"/>
    </format>
    <format dxfId="53">
      <pivotArea dataOnly="0" labelOnly="1" fieldPosition="0">
        <references count="1">
          <reference field="12" count="0"/>
        </references>
      </pivotArea>
    </format>
    <format dxfId="52">
      <pivotArea dataOnly="0" labelOnly="1" grandCol="1" outline="0" fieldPosition="0"/>
    </format>
  </formats>
  <chartFormats count="6">
    <chartFormat chart="6" format="0" series="1">
      <pivotArea type="data" outline="0" fieldPosition="0">
        <references count="2">
          <reference field="4294967294" count="1" selected="0">
            <x v="0"/>
          </reference>
          <reference field="12" count="1" selected="0">
            <x v="2"/>
          </reference>
        </references>
      </pivotArea>
    </chartFormat>
    <chartFormat chart="6" format="1" series="1">
      <pivotArea type="data" outline="0" fieldPosition="0">
        <references count="2">
          <reference field="4294967294" count="1" selected="0">
            <x v="0"/>
          </reference>
          <reference field="12" count="1" selected="0">
            <x v="3"/>
          </reference>
        </references>
      </pivotArea>
    </chartFormat>
    <chartFormat chart="6" format="2" series="1">
      <pivotArea type="data" outline="0" fieldPosition="0">
        <references count="2">
          <reference field="4294967294" count="1" selected="0">
            <x v="0"/>
          </reference>
          <reference field="12" count="1" selected="0">
            <x v="4"/>
          </reference>
        </references>
      </pivotArea>
    </chartFormat>
    <chartFormat chart="6" format="3" series="1">
      <pivotArea type="data" outline="0" fieldPosition="0">
        <references count="2">
          <reference field="4294967294" count="1" selected="0">
            <x v="0"/>
          </reference>
          <reference field="12" count="1" selected="0">
            <x v="5"/>
          </reference>
        </references>
      </pivotArea>
    </chartFormat>
    <chartFormat chart="6" format="4">
      <pivotArea type="data" outline="0" fieldPosition="0">
        <references count="3">
          <reference field="4294967294" count="1" selected="0">
            <x v="0"/>
          </reference>
          <reference field="3" count="1" selected="0">
            <x v="4"/>
          </reference>
          <reference field="12" count="1" selected="0">
            <x v="5"/>
          </reference>
        </references>
      </pivotArea>
    </chartFormat>
    <chartFormat chart="6" format="5">
      <pivotArea type="data" outline="0" fieldPosition="0">
        <references count="3">
          <reference field="4294967294" count="1" selected="0">
            <x v="0"/>
          </reference>
          <reference field="3" count="1" selected="0">
            <x v="4"/>
          </reference>
          <reference field="12" count="1" selected="0">
            <x v="3"/>
          </reference>
        </references>
      </pivotArea>
    </chartFormat>
  </chart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96589DB-8BCE-4CCB-BBA1-E814BE5E24EB}" name="Tableau_Complet" displayName="Tableau_Complet" ref="A6:AG686" totalsRowShown="0" headerRowDxfId="99" dataDxfId="98" tableBorderDxfId="97">
  <autoFilter ref="A6:AG686" xr:uid="{00000000-0001-0000-0000-000000000000}"/>
  <tableColumns count="33">
    <tableColumn id="1" xr3:uid="{614F8A66-D3D5-43CC-A5E8-8803B7D615B3}" name="SECTION NO." dataDxfId="96" dataCellStyle="Normal 3"/>
    <tableColumn id="35" xr3:uid="{206C08AC-D036-4A8F-B0DB-4D6889407D11}" name="ITEM NO." dataDxfId="95" dataCellStyle="Normal 3"/>
    <tableColumn id="2" xr3:uid="{D8BDB1FF-F590-4DE7-9DDA-1373432B2451}" name="ÉLÉMENTS" dataDxfId="94" dataCellStyle="Normal 3"/>
    <tableColumn id="3" xr3:uid="{FF043FFC-BF52-467B-A5DC-E4E813617D8E}" name="DISCIPLINE" dataDxfId="93" dataCellStyle="Normal 3"/>
    <tableColumn id="4" xr3:uid="{D531518E-D4D7-4344-8D65-8D3EBD09E1AA}" name="LOCALISATION" dataDxfId="92" dataCellStyle="Normal 3"/>
    <tableColumn id="22" xr3:uid="{99000A12-5A2B-468E-AC25-D43DAEE34B9C}" name="BÂTIMENT No" dataDxfId="91" dataCellStyle="Normal 3"/>
    <tableColumn id="5" xr3:uid="{45E78A86-C27E-4C41-B135-2ED931F18E7B}" name="Qté" dataDxfId="90" dataCellStyle="Normal 3"/>
    <tableColumn id="6" xr3:uid="{EBA270D1-86F9-471A-AED7-43D664310D60}" name="RECOMMANDATIONS" dataDxfId="89" dataCellStyle="Normal 2 156"/>
    <tableColumn id="7" xr3:uid="{E6211521-05BB-4F25-9813-ED2EC9321A06}" name="DURÉE DE VIE_x000a_ (Année)" dataDxfId="88" dataCellStyle="Normal 3"/>
    <tableColumn id="8" xr3:uid="{690A6C8B-BDA5-4988-A65F-1DA4747E2677}" name="AGE ACTUEL_x000a_(Année)" dataDxfId="87" dataCellStyle="Normal 2"/>
    <tableColumn id="9" xr3:uid="{18EE3489-5908-42F8-BB6C-FDB34BDF50E6}" name="VIE RÉSIDUELLE_x000a_(Année)" dataDxfId="86" dataCellStyle="Normal 2 156"/>
    <tableColumn id="10" xr3:uid="{58E7B1E2-E1F7-4DCA-9020-6BF00CF48080}" name="COÛTS DE REMPLACEMENT (dollars 2024) avant Taxes" dataDxfId="85" dataCellStyle="Normal 2 156"/>
    <tableColumn id="11" xr3:uid="{09BBEDEC-6B92-4179-AB42-62AD98CF5BAA}" name="NIVEAU DE PRIORITÉ" dataDxfId="84"/>
    <tableColumn id="21" xr3:uid="{1FF031A9-60CC-4E88-BEC3-03F81586C8C6}" name="SOMME PAR SECTION DE COÛTS DE REMPLACEMENT_x000a_(CA$ AVANT TAXES)" dataDxfId="83"/>
    <tableColumn id="12" xr3:uid="{99C0C6DB-F433-4937-AEDD-D17974B0C955}" name="Colonne1" dataDxfId="82" dataCellStyle="Normal 3"/>
    <tableColumn id="13" xr3:uid="{53D3E1E7-9CBD-400E-B8D9-70344BB742B5}" name="Urgent_x000a_(1-2)" dataDxfId="81">
      <calculatedColumnFormula>IF(M7="Urgent",L7,0)</calculatedColumnFormula>
    </tableColumn>
    <tableColumn id="14" xr3:uid="{68E0E10E-C894-4EC5-9C53-455693CC70E6}" name="Prioritaire_x000a_(2-4)" dataDxfId="80">
      <calculatedColumnFormula>IF(M7="Prioritaire",L7,0)</calculatedColumnFormula>
    </tableColumn>
    <tableColumn id="15" xr3:uid="{C58B715E-DCE1-4C95-AE93-A5B78F05939E}" name="Requis_x000a_(5-8)" dataDxfId="79">
      <calculatedColumnFormula>IF(M7="Requis",L7,0)</calculatedColumnFormula>
    </tableColumn>
    <tableColumn id="16" xr3:uid="{B404DFE1-6CCD-49C9-8410-53A837209124}" name="Recommandé_x000a_(9-13)" dataDxfId="78">
      <calculatedColumnFormula>IF(M7="Recommandé",L7,0)</calculatedColumnFormula>
    </tableColumn>
    <tableColumn id="17" xr3:uid="{891259AA-1ADA-4B77-828D-BC20969F2A18}" name="0-1" dataDxfId="77">
      <calculatedColumnFormula>IF(AND(K7&gt;=0,K7&lt;2),L7,0)</calculatedColumnFormula>
    </tableColumn>
    <tableColumn id="18" xr3:uid="{2A493BE7-2E8A-4DFA-B223-12F1FC20F6C2}" name="2-5" dataDxfId="76">
      <calculatedColumnFormula>IF(AND(K7&gt;=2,K7&lt;6),L7,0)</calculatedColumnFormula>
    </tableColumn>
    <tableColumn id="19" xr3:uid="{4D7CFE8C-34B9-4EFC-A9A3-327C15D9EED3}" name="6-10" dataDxfId="75">
      <calculatedColumnFormula>IF(AND(K7&gt;=6,K7&lt;11),L7,0)</calculatedColumnFormula>
    </tableColumn>
    <tableColumn id="20" xr3:uid="{31979F53-465A-4F45-B763-236AAE44E3F8}" name="11-25" dataDxfId="74">
      <calculatedColumnFormula>IF(AND(K7&gt;=11,K7&lt;26),L7,0)</calculatedColumnFormula>
    </tableColumn>
    <tableColumn id="23" xr3:uid="{B2C0CB67-7AA0-432E-A6BC-BBFBE522C3CD}" name="Colonne2" dataDxfId="73">
      <calculatedColumnFormula>""</calculatedColumnFormula>
    </tableColumn>
    <tableColumn id="25" xr3:uid="{406F517B-FA15-47F1-8B2C-5EA5762706AA}" name="ÉLÉMENTS2" dataDxfId="72">
      <calculatedColumnFormula>IF(Tableau_Complet[[#This Row],[ÉLÉMENTS]]="","",Tableau_Complet[[#This Row],[ÉLÉMENTS]])</calculatedColumnFormula>
    </tableColumn>
    <tableColumn id="26" xr3:uid="{F4EC2E9C-CCB2-4357-8A21-D943978D2092}" name="PRIORITÉ" dataDxfId="71">
      <calculatedColumnFormula>IF(Tableau_Complet[[#This Row],[NIVEAU DE PRIORITÉ]]="","",Tableau_Complet[[#This Row],[NIVEAU DE PRIORITÉ]])</calculatedColumnFormula>
    </tableColumn>
    <tableColumn id="27" xr3:uid="{4223896A-3985-423F-B457-1598965D6867}" name="COÛT DE REMPLACEMENT" dataDxfId="70">
      <calculatedColumnFormula>IF(Tableau_Complet[[#This Row],[COÛTS DE REMPLACEMENT (dollars 2024) avant Taxes]]="","",Tableau_Complet[[#This Row],[COÛTS DE REMPLACEMENT (dollars 2024) avant Taxes]])</calculatedColumnFormula>
    </tableColumn>
    <tableColumn id="28" xr3:uid="{40DD9B15-F565-4DAF-BFFF-9F99E020FD3F}" name="O1" dataDxfId="69"/>
    <tableColumn id="29" xr3:uid="{6DC50F01-DB6E-4E30-B409-ADC2CAA66BFF}" name="O2" dataDxfId="68"/>
    <tableColumn id="30" xr3:uid="{525AF28D-936A-4D43-B807-3BECAF10F3DF}" name="O3" dataDxfId="67"/>
    <tableColumn id="31" xr3:uid="{3C7AEE46-84C9-4363-8502-5DC96741038C}" name="Coûts option 1" dataDxfId="66">
      <calculatedColumnFormula>IF(AA7="","",IF(AB7="Oui",AA7,0))</calculatedColumnFormula>
    </tableColumn>
    <tableColumn id="32" xr3:uid="{FDAC3960-A0F2-4441-840E-12B734150722}" name="Coûts option 2" dataDxfId="65">
      <calculatedColumnFormula>IF($AA7="","",IF(AC7="Oui",$AA7,0))</calculatedColumnFormula>
    </tableColumn>
    <tableColumn id="33" xr3:uid="{97D16AED-1337-4DBF-8F2D-1DABF8FFC25A}" name="Coûts option 3" dataDxfId="64">
      <calculatedColumnFormula>IF($AA7="","",IF(AD7="Oui",$AA7,0))</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PSES - boite a outils">
      <a:dk1>
        <a:srgbClr val="2B1C63"/>
      </a:dk1>
      <a:lt1>
        <a:sysClr val="window" lastClr="FFFFFF"/>
      </a:lt1>
      <a:dk2>
        <a:srgbClr val="2D532D"/>
      </a:dk2>
      <a:lt2>
        <a:srgbClr val="FFFFFF"/>
      </a:lt2>
      <a:accent1>
        <a:srgbClr val="01BEA0"/>
      </a:accent1>
      <a:accent2>
        <a:srgbClr val="D4E850"/>
      </a:accent2>
      <a:accent3>
        <a:srgbClr val="E5B2FF"/>
      </a:accent3>
      <a:accent4>
        <a:srgbClr val="01BEA0"/>
      </a:accent4>
      <a:accent5>
        <a:srgbClr val="D4E850"/>
      </a:accent5>
      <a:accent6>
        <a:srgbClr val="E5B2FF"/>
      </a:accent6>
      <a:hlink>
        <a:srgbClr val="01BEA0"/>
      </a:hlink>
      <a:folHlink>
        <a:srgbClr val="D4E850"/>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5.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A5E8-4166-48A5-9B0C-68AB205B192C}">
  <dimension ref="A1:Q85"/>
  <sheetViews>
    <sheetView tabSelected="1" workbookViewId="0">
      <selection activeCell="E40" sqref="E40:P40"/>
    </sheetView>
  </sheetViews>
  <sheetFormatPr baseColWidth="10" defaultColWidth="11.42578125" defaultRowHeight="15" x14ac:dyDescent="0.25"/>
  <cols>
    <col min="1" max="1" width="30.7109375" style="12" customWidth="1"/>
    <col min="2" max="2" width="11.42578125" style="12" customWidth="1"/>
    <col min="3" max="3" width="11.42578125" style="12"/>
    <col min="4" max="15" width="12.7109375" style="12" customWidth="1"/>
    <col min="16" max="16384" width="11.42578125" style="12"/>
  </cols>
  <sheetData>
    <row r="1" spans="1:17" x14ac:dyDescent="0.25">
      <c r="A1" s="50" t="s">
        <v>0</v>
      </c>
    </row>
    <row r="2" spans="1:17" x14ac:dyDescent="0.25">
      <c r="A2" s="51" t="s">
        <v>1</v>
      </c>
      <c r="B2" s="52" t="s">
        <v>2</v>
      </c>
    </row>
    <row r="3" spans="1:17" x14ac:dyDescent="0.25">
      <c r="A3" s="51" t="s">
        <v>3</v>
      </c>
      <c r="B3" s="52" t="s">
        <v>4</v>
      </c>
    </row>
    <row r="4" spans="1:17" x14ac:dyDescent="0.25">
      <c r="A4" s="54" t="s">
        <v>5</v>
      </c>
      <c r="B4" s="53">
        <v>45755</v>
      </c>
    </row>
    <row r="5" spans="1:17" x14ac:dyDescent="0.25">
      <c r="A5" s="54"/>
      <c r="B5" s="53"/>
    </row>
    <row r="6" spans="1:17" x14ac:dyDescent="0.25">
      <c r="A6" s="51" t="s">
        <v>6</v>
      </c>
      <c r="B6" s="55" t="s">
        <v>7</v>
      </c>
    </row>
    <row r="7" spans="1:17" x14ac:dyDescent="0.25">
      <c r="B7" s="56"/>
    </row>
    <row r="8" spans="1:17" x14ac:dyDescent="0.25">
      <c r="D8" s="59"/>
      <c r="E8" s="59"/>
      <c r="F8" s="59"/>
      <c r="G8" s="59"/>
      <c r="H8" s="59"/>
      <c r="I8" s="59"/>
      <c r="J8" s="59"/>
      <c r="K8" s="59"/>
      <c r="L8" s="59"/>
      <c r="M8" s="59"/>
      <c r="N8" s="59"/>
      <c r="O8" s="59"/>
      <c r="P8" s="59"/>
      <c r="Q8" s="59"/>
    </row>
    <row r="9" spans="1:17" x14ac:dyDescent="0.25">
      <c r="A9" s="57"/>
      <c r="D9" s="59"/>
      <c r="E9" s="59"/>
      <c r="F9" s="59"/>
      <c r="G9" s="59"/>
      <c r="H9" s="59"/>
      <c r="I9" s="59"/>
      <c r="J9" s="59"/>
      <c r="K9" s="59"/>
      <c r="L9" s="59"/>
      <c r="M9" s="59"/>
      <c r="N9" s="59"/>
      <c r="O9" s="59"/>
      <c r="P9" s="59"/>
      <c r="Q9" s="59"/>
    </row>
    <row r="10" spans="1:17" x14ac:dyDescent="0.25">
      <c r="A10" s="57"/>
      <c r="D10" s="59"/>
      <c r="E10" s="59"/>
      <c r="F10" s="59"/>
      <c r="G10" s="59"/>
      <c r="H10" s="59"/>
      <c r="I10" s="59"/>
      <c r="J10" s="59"/>
      <c r="K10" s="59"/>
      <c r="L10" s="59"/>
      <c r="M10" s="59"/>
      <c r="N10" s="59"/>
      <c r="O10" s="59"/>
      <c r="P10" s="59"/>
      <c r="Q10" s="59"/>
    </row>
    <row r="11" spans="1:17" x14ac:dyDescent="0.25">
      <c r="A11" s="57"/>
      <c r="D11" s="59"/>
      <c r="E11" s="59"/>
      <c r="F11" s="59"/>
      <c r="G11" s="59"/>
      <c r="H11" s="59"/>
      <c r="I11" s="59"/>
      <c r="J11" s="59"/>
      <c r="K11" s="59"/>
      <c r="L11" s="59"/>
      <c r="M11" s="59"/>
      <c r="N11" s="59"/>
      <c r="O11" s="59"/>
      <c r="P11" s="59"/>
      <c r="Q11" s="59"/>
    </row>
    <row r="12" spans="1:17" x14ac:dyDescent="0.25">
      <c r="A12" s="57"/>
      <c r="D12" s="59"/>
      <c r="E12" s="59"/>
      <c r="F12" s="59"/>
      <c r="G12" s="59"/>
      <c r="H12" s="59"/>
      <c r="I12" s="59"/>
      <c r="J12" s="59"/>
      <c r="K12" s="59"/>
      <c r="L12" s="59"/>
      <c r="M12" s="59"/>
      <c r="N12" s="59"/>
      <c r="O12" s="59"/>
      <c r="P12" s="59"/>
      <c r="Q12" s="59"/>
    </row>
    <row r="13" spans="1:17" x14ac:dyDescent="0.25">
      <c r="A13" s="57"/>
      <c r="D13" s="59"/>
      <c r="E13" s="59"/>
      <c r="F13" s="59"/>
      <c r="G13" s="59"/>
      <c r="H13" s="59"/>
      <c r="I13" s="59"/>
      <c r="J13" s="59"/>
      <c r="K13" s="59"/>
      <c r="L13" s="59"/>
      <c r="M13" s="59"/>
      <c r="N13" s="59"/>
      <c r="O13" s="59"/>
      <c r="P13" s="59"/>
      <c r="Q13" s="59"/>
    </row>
    <row r="14" spans="1:17" x14ac:dyDescent="0.25">
      <c r="A14" s="51" t="s">
        <v>8</v>
      </c>
      <c r="D14" s="59"/>
      <c r="E14" s="59"/>
      <c r="F14" s="59"/>
      <c r="G14" s="59"/>
      <c r="H14" s="59"/>
      <c r="I14" s="59"/>
      <c r="J14" s="59"/>
      <c r="K14" s="59"/>
      <c r="L14" s="59"/>
      <c r="M14" s="59"/>
      <c r="N14" s="59"/>
      <c r="O14" s="59"/>
      <c r="P14" s="59"/>
      <c r="Q14" s="59"/>
    </row>
    <row r="15" spans="1:17" x14ac:dyDescent="0.25">
      <c r="A15" s="51" t="s">
        <v>9</v>
      </c>
      <c r="D15" s="59"/>
      <c r="E15" s="59"/>
      <c r="F15" s="59"/>
      <c r="G15" s="59"/>
      <c r="H15" s="59"/>
      <c r="I15" s="59"/>
      <c r="J15" s="59"/>
      <c r="K15" s="59"/>
      <c r="L15" s="59"/>
      <c r="M15" s="59"/>
      <c r="N15" s="59"/>
      <c r="O15" s="59"/>
      <c r="P15" s="59"/>
      <c r="Q15" s="59"/>
    </row>
    <row r="16" spans="1:17" x14ac:dyDescent="0.25">
      <c r="A16" s="51" t="s">
        <v>10</v>
      </c>
      <c r="B16" s="52" t="s">
        <v>11</v>
      </c>
      <c r="D16" s="59"/>
      <c r="E16" s="59"/>
      <c r="F16" s="59"/>
      <c r="G16" s="59"/>
      <c r="H16" s="59"/>
      <c r="I16" s="59"/>
      <c r="J16" s="59"/>
      <c r="K16" s="59"/>
      <c r="L16" s="59"/>
      <c r="M16" s="59"/>
      <c r="N16" s="59"/>
      <c r="O16" s="59"/>
      <c r="P16" s="59"/>
      <c r="Q16" s="59"/>
    </row>
    <row r="17" spans="4:17" x14ac:dyDescent="0.25">
      <c r="D17" s="59"/>
      <c r="E17" s="59"/>
      <c r="F17" s="59"/>
      <c r="G17" s="59"/>
      <c r="H17" s="59"/>
      <c r="I17" s="59"/>
      <c r="J17" s="59"/>
      <c r="K17" s="59"/>
      <c r="L17" s="59"/>
      <c r="M17" s="59"/>
      <c r="N17" s="59"/>
      <c r="O17" s="59"/>
      <c r="P17" s="59"/>
      <c r="Q17" s="59"/>
    </row>
    <row r="18" spans="4:17" x14ac:dyDescent="0.25">
      <c r="D18" s="59"/>
      <c r="E18" s="59"/>
      <c r="F18" s="59"/>
      <c r="G18" s="59"/>
      <c r="H18" s="59"/>
      <c r="I18" s="59"/>
      <c r="J18" s="59"/>
      <c r="K18" s="59"/>
      <c r="L18" s="59"/>
      <c r="M18" s="59"/>
      <c r="N18" s="59"/>
      <c r="O18" s="59"/>
      <c r="P18" s="59"/>
      <c r="Q18" s="59"/>
    </row>
    <row r="19" spans="4:17" x14ac:dyDescent="0.25">
      <c r="D19" s="59"/>
      <c r="E19" s="59"/>
      <c r="F19" s="59"/>
      <c r="G19" s="59"/>
      <c r="H19" s="59"/>
      <c r="I19" s="59"/>
      <c r="J19" s="59"/>
      <c r="K19" s="59"/>
      <c r="L19" s="59"/>
      <c r="M19" s="59"/>
      <c r="N19" s="59"/>
      <c r="O19" s="59"/>
      <c r="P19" s="59"/>
      <c r="Q19" s="59"/>
    </row>
    <row r="20" spans="4:17" x14ac:dyDescent="0.25">
      <c r="D20" s="59"/>
      <c r="E20" s="59"/>
      <c r="F20" s="59"/>
      <c r="G20" s="59"/>
      <c r="H20" s="59"/>
      <c r="I20" s="59"/>
      <c r="J20" s="59"/>
      <c r="K20" s="59"/>
      <c r="L20" s="59"/>
      <c r="M20" s="59"/>
      <c r="N20" s="59"/>
      <c r="O20" s="59"/>
      <c r="P20" s="59"/>
      <c r="Q20" s="59"/>
    </row>
    <row r="21" spans="4:17" x14ac:dyDescent="0.25">
      <c r="D21" s="59"/>
      <c r="E21" s="59"/>
      <c r="F21" s="59"/>
      <c r="G21" s="59"/>
      <c r="H21" s="59"/>
      <c r="I21" s="59"/>
      <c r="J21" s="59"/>
      <c r="K21" s="59"/>
      <c r="L21" s="59"/>
      <c r="M21" s="59"/>
      <c r="N21" s="59"/>
      <c r="O21" s="59"/>
      <c r="P21" s="59"/>
      <c r="Q21" s="59"/>
    </row>
    <row r="22" spans="4:17" x14ac:dyDescent="0.25">
      <c r="D22" s="59"/>
      <c r="E22" s="59"/>
      <c r="F22" s="59"/>
      <c r="G22" s="59"/>
      <c r="H22" s="59"/>
      <c r="I22" s="59"/>
      <c r="J22" s="59"/>
      <c r="K22" s="59"/>
      <c r="L22" s="59"/>
      <c r="M22" s="59"/>
      <c r="N22" s="59"/>
      <c r="O22" s="59"/>
      <c r="P22" s="59"/>
      <c r="Q22" s="59"/>
    </row>
    <row r="23" spans="4:17" x14ac:dyDescent="0.25">
      <c r="D23" s="59"/>
      <c r="E23" s="59"/>
      <c r="F23" s="59"/>
      <c r="G23" s="59"/>
      <c r="H23" s="59"/>
      <c r="I23" s="59"/>
      <c r="J23" s="59"/>
      <c r="K23" s="59"/>
      <c r="L23" s="59"/>
      <c r="M23" s="59"/>
      <c r="N23" s="59"/>
      <c r="O23" s="59"/>
      <c r="P23" s="59"/>
      <c r="Q23" s="59"/>
    </row>
    <row r="24" spans="4:17" x14ac:dyDescent="0.25">
      <c r="D24" s="59"/>
      <c r="E24" s="59"/>
      <c r="F24" s="59"/>
      <c r="G24" s="59"/>
      <c r="H24" s="59"/>
      <c r="I24" s="59"/>
      <c r="J24" s="59"/>
      <c r="K24" s="59"/>
      <c r="L24" s="59"/>
      <c r="M24" s="59"/>
      <c r="N24" s="59"/>
      <c r="O24" s="59"/>
      <c r="P24" s="59"/>
      <c r="Q24" s="59"/>
    </row>
    <row r="25" spans="4:17" x14ac:dyDescent="0.25">
      <c r="D25" s="59"/>
      <c r="E25" s="59"/>
      <c r="F25" s="59"/>
      <c r="G25" s="59"/>
      <c r="H25" s="59"/>
      <c r="I25" s="59"/>
      <c r="J25" s="59"/>
      <c r="K25" s="59"/>
      <c r="L25" s="59"/>
      <c r="M25" s="59"/>
      <c r="N25" s="59"/>
      <c r="O25" s="59"/>
      <c r="P25" s="59"/>
      <c r="Q25" s="59"/>
    </row>
    <row r="26" spans="4:17" ht="24.95" customHeight="1" x14ac:dyDescent="0.25">
      <c r="D26" s="360" t="s">
        <v>12</v>
      </c>
      <c r="E26" s="361"/>
      <c r="F26" s="360" t="s">
        <v>13</v>
      </c>
      <c r="G26" s="361"/>
      <c r="H26" s="360" t="s">
        <v>14</v>
      </c>
      <c r="I26" s="361"/>
      <c r="J26" s="360" t="s">
        <v>15</v>
      </c>
      <c r="K26" s="361"/>
      <c r="L26" s="360" t="s">
        <v>16</v>
      </c>
      <c r="M26" s="361"/>
      <c r="N26" s="360" t="s">
        <v>17</v>
      </c>
      <c r="O26" s="361"/>
      <c r="P26" s="360" t="s">
        <v>18</v>
      </c>
      <c r="Q26" s="361"/>
    </row>
    <row r="34" spans="4:17" x14ac:dyDescent="0.25">
      <c r="D34" s="362" t="s">
        <v>19</v>
      </c>
      <c r="E34" s="362"/>
      <c r="F34" s="362"/>
      <c r="G34" s="362"/>
      <c r="H34" s="362"/>
      <c r="I34" s="362"/>
      <c r="J34" s="362"/>
      <c r="K34" s="362"/>
      <c r="L34" s="362"/>
      <c r="M34" s="362"/>
      <c r="N34" s="362"/>
      <c r="O34" s="362"/>
      <c r="P34" s="362"/>
      <c r="Q34" s="362"/>
    </row>
    <row r="35" spans="4:17" x14ac:dyDescent="0.25">
      <c r="D35" s="362"/>
      <c r="E35" s="362"/>
      <c r="F35" s="362"/>
      <c r="G35" s="362"/>
      <c r="H35" s="362"/>
      <c r="I35" s="362"/>
      <c r="J35" s="362"/>
      <c r="K35" s="362"/>
      <c r="L35" s="362"/>
      <c r="M35" s="362"/>
      <c r="N35" s="362"/>
      <c r="O35" s="362"/>
      <c r="P35" s="362"/>
      <c r="Q35" s="362"/>
    </row>
    <row r="36" spans="4:17" x14ac:dyDescent="0.25">
      <c r="D36" s="362"/>
      <c r="E36" s="362"/>
      <c r="F36" s="362"/>
      <c r="G36" s="362"/>
      <c r="H36" s="362"/>
      <c r="I36" s="362"/>
      <c r="J36" s="362"/>
      <c r="K36" s="362"/>
      <c r="L36" s="362"/>
      <c r="M36" s="362"/>
      <c r="N36" s="362"/>
      <c r="O36" s="362"/>
      <c r="P36" s="362"/>
      <c r="Q36" s="362"/>
    </row>
    <row r="37" spans="4:17" ht="15" customHeight="1" x14ac:dyDescent="0.25">
      <c r="D37" s="359" t="s">
        <v>20</v>
      </c>
      <c r="E37" s="359"/>
      <c r="F37" s="359"/>
      <c r="G37" s="359"/>
      <c r="H37" s="359"/>
      <c r="I37" s="359"/>
      <c r="J37" s="359"/>
      <c r="K37" s="359"/>
      <c r="L37" s="359"/>
      <c r="M37" s="359"/>
      <c r="N37" s="359"/>
      <c r="O37" s="359"/>
      <c r="P37" s="359"/>
      <c r="Q37" s="359"/>
    </row>
    <row r="38" spans="4:17" ht="15" customHeight="1" x14ac:dyDescent="0.25">
      <c r="D38" s="359"/>
      <c r="E38" s="359"/>
      <c r="F38" s="359"/>
      <c r="G38" s="359"/>
      <c r="H38" s="359"/>
      <c r="I38" s="359"/>
      <c r="J38" s="359"/>
      <c r="K38" s="359"/>
      <c r="L38" s="359"/>
      <c r="M38" s="359"/>
      <c r="N38" s="359"/>
      <c r="O38" s="359"/>
      <c r="P38" s="359"/>
      <c r="Q38" s="359"/>
    </row>
    <row r="39" spans="4:17" ht="15" customHeight="1" x14ac:dyDescent="0.25">
      <c r="D39" s="60"/>
      <c r="E39" s="60"/>
      <c r="F39" s="60"/>
      <c r="G39" s="60"/>
      <c r="H39" s="60"/>
      <c r="I39" s="60"/>
      <c r="J39" s="60"/>
      <c r="K39" s="60"/>
      <c r="L39" s="60"/>
      <c r="M39" s="60"/>
      <c r="N39" s="60"/>
      <c r="O39" s="60"/>
      <c r="P39" s="60"/>
      <c r="Q39" s="60"/>
    </row>
    <row r="40" spans="4:17" ht="202.15" customHeight="1" x14ac:dyDescent="0.25">
      <c r="D40" s="61"/>
      <c r="E40" s="358" t="s">
        <v>772</v>
      </c>
      <c r="F40" s="363"/>
      <c r="G40" s="363"/>
      <c r="H40" s="363"/>
      <c r="I40" s="363"/>
      <c r="J40" s="363"/>
      <c r="K40" s="363"/>
      <c r="L40" s="363"/>
      <c r="M40" s="363"/>
      <c r="N40" s="363"/>
      <c r="O40" s="363"/>
      <c r="P40" s="363"/>
      <c r="Q40" s="61"/>
    </row>
    <row r="41" spans="4:17" ht="15" customHeight="1" x14ac:dyDescent="0.25">
      <c r="D41" s="61"/>
      <c r="E41" s="61"/>
      <c r="F41" s="61"/>
      <c r="G41" s="61"/>
      <c r="H41" s="61"/>
      <c r="I41" s="61"/>
      <c r="J41" s="61"/>
      <c r="K41" s="61"/>
      <c r="L41" s="61"/>
      <c r="M41" s="61"/>
      <c r="N41" s="61"/>
      <c r="O41" s="61"/>
      <c r="P41" s="61"/>
      <c r="Q41" s="61"/>
    </row>
    <row r="42" spans="4:17" x14ac:dyDescent="0.25">
      <c r="D42" s="359" t="s">
        <v>21</v>
      </c>
      <c r="E42" s="359"/>
      <c r="F42" s="359"/>
      <c r="G42" s="359"/>
      <c r="H42" s="359"/>
      <c r="I42" s="359"/>
      <c r="J42" s="359"/>
      <c r="K42" s="359"/>
      <c r="L42" s="359"/>
      <c r="M42" s="359"/>
      <c r="N42" s="359"/>
      <c r="O42" s="359"/>
      <c r="P42" s="359"/>
      <c r="Q42" s="359"/>
    </row>
    <row r="43" spans="4:17" x14ac:dyDescent="0.25">
      <c r="D43" s="359"/>
      <c r="E43" s="359"/>
      <c r="F43" s="359"/>
      <c r="G43" s="359"/>
      <c r="H43" s="359"/>
      <c r="I43" s="359"/>
      <c r="J43" s="359"/>
      <c r="K43" s="359"/>
      <c r="L43" s="359"/>
      <c r="M43" s="359"/>
      <c r="N43" s="359"/>
      <c r="O43" s="359"/>
      <c r="P43" s="359"/>
      <c r="Q43" s="359"/>
    </row>
    <row r="44" spans="4:17" x14ac:dyDescent="0.25">
      <c r="D44" s="63"/>
      <c r="E44" s="63"/>
      <c r="F44" s="63"/>
      <c r="G44" s="63"/>
      <c r="H44" s="63"/>
      <c r="I44" s="63"/>
      <c r="J44" s="63"/>
      <c r="K44" s="63"/>
      <c r="L44" s="63"/>
      <c r="M44" s="63"/>
      <c r="N44" s="63"/>
      <c r="O44" s="63"/>
      <c r="P44" s="63"/>
      <c r="Q44" s="63"/>
    </row>
    <row r="45" spans="4:17" x14ac:dyDescent="0.25">
      <c r="D45" s="63"/>
      <c r="E45" s="62" t="s">
        <v>22</v>
      </c>
      <c r="F45" s="63"/>
      <c r="G45" s="63"/>
      <c r="H45" s="63"/>
      <c r="I45" s="63"/>
      <c r="J45" s="63"/>
      <c r="K45" s="63"/>
      <c r="L45" s="63"/>
      <c r="M45" s="63"/>
      <c r="N45" s="63"/>
      <c r="O45" s="63"/>
      <c r="P45" s="63"/>
      <c r="Q45" s="63"/>
    </row>
    <row r="46" spans="4:17" x14ac:dyDescent="0.25">
      <c r="D46" s="63"/>
      <c r="E46" s="63"/>
      <c r="F46" s="64" t="s">
        <v>23</v>
      </c>
      <c r="G46" s="63"/>
      <c r="H46" s="63"/>
      <c r="I46" s="63"/>
      <c r="J46" s="63"/>
      <c r="K46" s="63"/>
      <c r="L46" s="63"/>
      <c r="M46" s="63"/>
      <c r="N46" s="63"/>
      <c r="O46" s="63"/>
      <c r="P46" s="63"/>
      <c r="Q46" s="63"/>
    </row>
    <row r="47" spans="4:17" s="58" customFormat="1" ht="49.5" customHeight="1" x14ac:dyDescent="0.25">
      <c r="D47" s="65"/>
      <c r="E47" s="358" t="s">
        <v>24</v>
      </c>
      <c r="F47" s="358"/>
      <c r="G47" s="358"/>
      <c r="H47" s="358"/>
      <c r="I47" s="358"/>
      <c r="J47" s="358"/>
      <c r="K47" s="358"/>
      <c r="L47" s="358"/>
      <c r="M47" s="358"/>
      <c r="N47" s="358"/>
      <c r="O47" s="358"/>
      <c r="P47" s="358"/>
      <c r="Q47" s="65"/>
    </row>
    <row r="48" spans="4:17" x14ac:dyDescent="0.25">
      <c r="D48" s="63"/>
      <c r="E48" s="63"/>
      <c r="F48" s="64" t="s">
        <v>25</v>
      </c>
      <c r="G48" s="63"/>
      <c r="H48" s="63"/>
      <c r="I48" s="63"/>
      <c r="J48" s="63"/>
      <c r="K48" s="63"/>
      <c r="L48" s="63"/>
      <c r="M48" s="63"/>
      <c r="N48" s="63"/>
      <c r="O48" s="63"/>
      <c r="P48" s="63"/>
      <c r="Q48" s="63"/>
    </row>
    <row r="49" spans="4:17" ht="126.75" customHeight="1" x14ac:dyDescent="0.25">
      <c r="D49" s="63"/>
      <c r="E49" s="358" t="s">
        <v>26</v>
      </c>
      <c r="F49" s="358"/>
      <c r="G49" s="358"/>
      <c r="H49" s="358"/>
      <c r="I49" s="358"/>
      <c r="J49" s="358"/>
      <c r="K49" s="358"/>
      <c r="L49" s="358"/>
      <c r="M49" s="358"/>
      <c r="N49" s="358"/>
      <c r="O49" s="358"/>
      <c r="P49" s="358"/>
      <c r="Q49" s="63"/>
    </row>
    <row r="50" spans="4:17" x14ac:dyDescent="0.25">
      <c r="D50" s="63"/>
      <c r="E50" s="63"/>
      <c r="F50" s="64" t="s">
        <v>27</v>
      </c>
      <c r="G50" s="63"/>
      <c r="H50" s="63"/>
      <c r="I50" s="63"/>
      <c r="J50" s="63"/>
      <c r="K50" s="63"/>
      <c r="L50" s="63"/>
      <c r="M50" s="63"/>
      <c r="N50" s="63"/>
      <c r="O50" s="63"/>
      <c r="P50" s="63"/>
      <c r="Q50" s="63"/>
    </row>
    <row r="51" spans="4:17" ht="129" customHeight="1" x14ac:dyDescent="0.25">
      <c r="D51" s="63"/>
      <c r="E51" s="358" t="s">
        <v>28</v>
      </c>
      <c r="F51" s="358"/>
      <c r="G51" s="358"/>
      <c r="H51" s="358"/>
      <c r="I51" s="358"/>
      <c r="J51" s="358"/>
      <c r="K51" s="358"/>
      <c r="L51" s="358"/>
      <c r="M51" s="358"/>
      <c r="N51" s="358"/>
      <c r="O51" s="358"/>
      <c r="P51" s="358"/>
      <c r="Q51" s="63"/>
    </row>
    <row r="52" spans="4:17" x14ac:dyDescent="0.25">
      <c r="D52" s="63"/>
      <c r="E52" s="63"/>
      <c r="F52" s="64" t="s">
        <v>29</v>
      </c>
      <c r="G52" s="63"/>
      <c r="H52" s="63"/>
      <c r="I52" s="63"/>
      <c r="J52" s="63"/>
      <c r="K52" s="63"/>
      <c r="L52" s="63"/>
      <c r="M52" s="63"/>
      <c r="N52" s="63"/>
      <c r="O52" s="63"/>
      <c r="P52" s="63"/>
      <c r="Q52" s="63"/>
    </row>
    <row r="53" spans="4:17" ht="76.5" customHeight="1" x14ac:dyDescent="0.25">
      <c r="D53" s="63"/>
      <c r="E53" s="358" t="s">
        <v>30</v>
      </c>
      <c r="F53" s="358"/>
      <c r="G53" s="358"/>
      <c r="H53" s="358"/>
      <c r="I53" s="358"/>
      <c r="J53" s="358"/>
      <c r="K53" s="358"/>
      <c r="L53" s="358"/>
      <c r="M53" s="358"/>
      <c r="N53" s="358"/>
      <c r="O53" s="358"/>
      <c r="P53" s="358"/>
      <c r="Q53" s="63"/>
    </row>
    <row r="54" spans="4:17" x14ac:dyDescent="0.25">
      <c r="D54" s="63"/>
      <c r="E54" s="63"/>
      <c r="F54" s="64" t="s">
        <v>31</v>
      </c>
      <c r="G54" s="63"/>
      <c r="H54" s="63"/>
      <c r="I54" s="63"/>
      <c r="J54" s="63"/>
      <c r="K54" s="63"/>
      <c r="L54" s="63"/>
      <c r="M54" s="63"/>
      <c r="N54" s="63"/>
      <c r="O54" s="63"/>
      <c r="P54" s="63"/>
      <c r="Q54" s="63"/>
    </row>
    <row r="55" spans="4:17" ht="402.75" customHeight="1" x14ac:dyDescent="0.25">
      <c r="D55" s="63"/>
      <c r="E55" s="358" t="s">
        <v>32</v>
      </c>
      <c r="F55" s="358"/>
      <c r="G55" s="358"/>
      <c r="H55" s="358"/>
      <c r="I55" s="358"/>
      <c r="J55" s="358"/>
      <c r="K55" s="358"/>
      <c r="L55" s="358"/>
      <c r="M55" s="358"/>
      <c r="N55" s="358"/>
      <c r="O55" s="358"/>
      <c r="P55" s="358"/>
      <c r="Q55" s="63"/>
    </row>
    <row r="56" spans="4:17" ht="15" customHeight="1" x14ac:dyDescent="0.25">
      <c r="D56" s="63"/>
      <c r="E56" s="63"/>
      <c r="F56" s="64" t="s">
        <v>33</v>
      </c>
      <c r="G56" s="63"/>
      <c r="H56" s="63"/>
      <c r="I56" s="63"/>
      <c r="J56" s="63"/>
      <c r="K56" s="63"/>
      <c r="L56" s="63"/>
      <c r="M56" s="63"/>
      <c r="N56" s="63"/>
      <c r="O56" s="63"/>
      <c r="P56" s="63"/>
      <c r="Q56" s="63"/>
    </row>
    <row r="57" spans="4:17" ht="310.5" customHeight="1" x14ac:dyDescent="0.25">
      <c r="D57" s="63"/>
      <c r="E57" s="358" t="s">
        <v>34</v>
      </c>
      <c r="F57" s="358"/>
      <c r="G57" s="358"/>
      <c r="H57" s="358"/>
      <c r="I57" s="358"/>
      <c r="J57" s="358"/>
      <c r="K57" s="358"/>
      <c r="L57" s="358"/>
      <c r="M57" s="358"/>
      <c r="N57" s="358"/>
      <c r="O57" s="358"/>
      <c r="P57" s="358"/>
      <c r="Q57" s="63"/>
    </row>
    <row r="58" spans="4:17" x14ac:dyDescent="0.25">
      <c r="D58" s="63"/>
      <c r="E58" s="63"/>
      <c r="F58" s="63"/>
      <c r="G58" s="63"/>
      <c r="H58" s="63"/>
      <c r="I58" s="63"/>
      <c r="J58" s="63"/>
      <c r="K58" s="63"/>
      <c r="L58" s="63"/>
      <c r="M58" s="63"/>
      <c r="N58" s="63"/>
      <c r="O58" s="63"/>
      <c r="P58" s="63"/>
      <c r="Q58" s="63"/>
    </row>
    <row r="59" spans="4:17" x14ac:dyDescent="0.25">
      <c r="D59" s="63"/>
      <c r="E59" s="62" t="s">
        <v>35</v>
      </c>
      <c r="F59" s="63"/>
      <c r="G59" s="63"/>
      <c r="H59" s="63"/>
      <c r="I59" s="63"/>
      <c r="J59" s="63"/>
      <c r="K59" s="63"/>
      <c r="L59" s="63"/>
      <c r="M59" s="63"/>
      <c r="N59" s="63"/>
      <c r="O59" s="63"/>
      <c r="P59" s="63"/>
      <c r="Q59" s="63"/>
    </row>
    <row r="60" spans="4:17" x14ac:dyDescent="0.25">
      <c r="D60" s="63"/>
      <c r="E60" s="63"/>
      <c r="F60" s="64" t="s">
        <v>36</v>
      </c>
      <c r="G60" s="63"/>
      <c r="H60" s="63"/>
      <c r="I60" s="63"/>
      <c r="J60" s="63"/>
      <c r="K60" s="63"/>
      <c r="L60" s="63"/>
      <c r="M60" s="63"/>
      <c r="N60" s="63"/>
      <c r="O60" s="63"/>
      <c r="P60" s="63"/>
      <c r="Q60" s="63"/>
    </row>
    <row r="61" spans="4:17" ht="55.5" customHeight="1" x14ac:dyDescent="0.25">
      <c r="D61" s="63"/>
      <c r="E61" s="358" t="s">
        <v>37</v>
      </c>
      <c r="F61" s="358"/>
      <c r="G61" s="358"/>
      <c r="H61" s="358"/>
      <c r="I61" s="358"/>
      <c r="J61" s="358"/>
      <c r="K61" s="358"/>
      <c r="L61" s="358"/>
      <c r="M61" s="358"/>
      <c r="N61" s="358"/>
      <c r="O61" s="358"/>
      <c r="P61" s="358"/>
      <c r="Q61" s="63"/>
    </row>
    <row r="62" spans="4:17" x14ac:dyDescent="0.25">
      <c r="D62" s="63"/>
      <c r="E62" s="63"/>
      <c r="F62" s="64" t="s">
        <v>38</v>
      </c>
      <c r="G62" s="63"/>
      <c r="H62" s="63"/>
      <c r="I62" s="63"/>
      <c r="J62" s="63"/>
      <c r="K62" s="63"/>
      <c r="L62" s="63"/>
      <c r="M62" s="63"/>
      <c r="N62" s="63"/>
      <c r="O62" s="63"/>
      <c r="P62" s="63"/>
      <c r="Q62" s="63"/>
    </row>
    <row r="63" spans="4:17" ht="369" customHeight="1" x14ac:dyDescent="0.25">
      <c r="D63" s="63"/>
      <c r="E63" s="358" t="s">
        <v>39</v>
      </c>
      <c r="F63" s="358"/>
      <c r="G63" s="358"/>
      <c r="H63" s="358"/>
      <c r="I63" s="358"/>
      <c r="J63" s="358"/>
      <c r="K63" s="358"/>
      <c r="L63" s="358"/>
      <c r="M63" s="358"/>
      <c r="N63" s="358"/>
      <c r="O63" s="358"/>
      <c r="P63" s="358"/>
      <c r="Q63" s="63"/>
    </row>
    <row r="64" spans="4:17" x14ac:dyDescent="0.25">
      <c r="D64" s="63"/>
      <c r="E64" s="63"/>
      <c r="F64" s="64" t="s">
        <v>40</v>
      </c>
      <c r="G64" s="63"/>
      <c r="H64" s="63"/>
      <c r="I64" s="63"/>
      <c r="J64" s="63"/>
      <c r="K64" s="63"/>
      <c r="L64" s="63"/>
      <c r="M64" s="63"/>
      <c r="N64" s="63"/>
      <c r="O64" s="63"/>
      <c r="P64" s="63"/>
      <c r="Q64" s="63"/>
    </row>
    <row r="65" spans="4:17" ht="343.5" customHeight="1" x14ac:dyDescent="0.25">
      <c r="D65" s="63"/>
      <c r="E65" s="358" t="s">
        <v>41</v>
      </c>
      <c r="F65" s="358"/>
      <c r="G65" s="358"/>
      <c r="H65" s="358"/>
      <c r="I65" s="358"/>
      <c r="J65" s="358"/>
      <c r="K65" s="358"/>
      <c r="L65" s="358"/>
      <c r="M65" s="358"/>
      <c r="N65" s="358"/>
      <c r="O65" s="358"/>
      <c r="P65" s="358"/>
      <c r="Q65" s="63"/>
    </row>
    <row r="66" spans="4:17" ht="15" customHeight="1" x14ac:dyDescent="0.25">
      <c r="D66" s="63"/>
      <c r="E66" s="63"/>
      <c r="F66" s="63"/>
      <c r="G66" s="63"/>
      <c r="H66" s="63"/>
      <c r="I66" s="63"/>
      <c r="J66" s="63"/>
      <c r="K66" s="63"/>
      <c r="L66" s="63"/>
      <c r="M66" s="63"/>
      <c r="N66" s="63"/>
      <c r="O66" s="63"/>
      <c r="P66" s="63"/>
      <c r="Q66" s="63"/>
    </row>
    <row r="67" spans="4:17" x14ac:dyDescent="0.25">
      <c r="D67" s="359" t="s">
        <v>42</v>
      </c>
      <c r="E67" s="359"/>
      <c r="F67" s="359"/>
      <c r="G67" s="359"/>
      <c r="H67" s="359"/>
      <c r="I67" s="359"/>
      <c r="J67" s="359"/>
      <c r="K67" s="359"/>
      <c r="L67" s="359"/>
      <c r="M67" s="359"/>
      <c r="N67" s="359"/>
      <c r="O67" s="359"/>
      <c r="P67" s="359"/>
      <c r="Q67" s="359"/>
    </row>
    <row r="68" spans="4:17" x14ac:dyDescent="0.25">
      <c r="D68" s="359"/>
      <c r="E68" s="359"/>
      <c r="F68" s="359"/>
      <c r="G68" s="359"/>
      <c r="H68" s="359"/>
      <c r="I68" s="359"/>
      <c r="J68" s="359"/>
      <c r="K68" s="359"/>
      <c r="L68" s="359"/>
      <c r="M68" s="359"/>
      <c r="N68" s="359"/>
      <c r="O68" s="359"/>
      <c r="P68" s="359"/>
      <c r="Q68" s="359"/>
    </row>
    <row r="69" spans="4:17" x14ac:dyDescent="0.25">
      <c r="D69" s="63"/>
      <c r="E69" s="63"/>
      <c r="F69" s="63"/>
      <c r="G69" s="63"/>
      <c r="H69" s="63"/>
      <c r="I69" s="63"/>
      <c r="J69" s="63"/>
      <c r="K69" s="63"/>
      <c r="L69" s="63"/>
      <c r="M69" s="63"/>
      <c r="N69" s="63"/>
      <c r="O69" s="63"/>
      <c r="P69" s="63"/>
      <c r="Q69" s="63"/>
    </row>
    <row r="70" spans="4:17" x14ac:dyDescent="0.25">
      <c r="D70" s="63"/>
      <c r="E70" s="62" t="s">
        <v>43</v>
      </c>
      <c r="F70" s="63"/>
      <c r="G70" s="63"/>
      <c r="H70" s="63"/>
      <c r="I70" s="63"/>
      <c r="J70" s="63"/>
      <c r="K70" s="63"/>
      <c r="L70" s="63"/>
      <c r="M70" s="63"/>
      <c r="N70" s="63"/>
      <c r="O70" s="63"/>
      <c r="P70" s="63"/>
      <c r="Q70" s="63"/>
    </row>
    <row r="71" spans="4:17" x14ac:dyDescent="0.25">
      <c r="D71" s="63"/>
      <c r="E71" s="63"/>
      <c r="F71" s="64" t="s">
        <v>44</v>
      </c>
      <c r="G71" s="63"/>
      <c r="H71" s="63"/>
      <c r="I71" s="63"/>
      <c r="J71" s="63"/>
      <c r="K71" s="63"/>
      <c r="L71" s="63"/>
      <c r="M71" s="63"/>
      <c r="N71" s="63"/>
      <c r="O71" s="63"/>
      <c r="P71" s="63"/>
      <c r="Q71" s="63"/>
    </row>
    <row r="72" spans="4:17" ht="211.5" customHeight="1" x14ac:dyDescent="0.25">
      <c r="D72" s="63"/>
      <c r="E72" s="358" t="s">
        <v>45</v>
      </c>
      <c r="F72" s="358"/>
      <c r="G72" s="358"/>
      <c r="H72" s="358"/>
      <c r="I72" s="358"/>
      <c r="J72" s="358"/>
      <c r="K72" s="358"/>
      <c r="L72" s="358"/>
      <c r="M72" s="358"/>
      <c r="N72" s="358"/>
      <c r="O72" s="358"/>
      <c r="P72" s="358"/>
      <c r="Q72" s="63"/>
    </row>
    <row r="73" spans="4:17" x14ac:dyDescent="0.25">
      <c r="D73" s="63"/>
      <c r="E73" s="63"/>
      <c r="F73" s="64" t="s">
        <v>46</v>
      </c>
      <c r="G73" s="63"/>
      <c r="H73" s="63"/>
      <c r="I73" s="63"/>
      <c r="J73" s="63"/>
      <c r="K73" s="63"/>
      <c r="L73" s="63"/>
      <c r="M73" s="63"/>
      <c r="N73" s="63"/>
      <c r="O73" s="63"/>
      <c r="P73" s="63"/>
      <c r="Q73" s="63"/>
    </row>
    <row r="74" spans="4:17" ht="133.5" customHeight="1" x14ac:dyDescent="0.25">
      <c r="D74" s="63"/>
      <c r="E74" s="358" t="s">
        <v>47</v>
      </c>
      <c r="F74" s="358"/>
      <c r="G74" s="358"/>
      <c r="H74" s="358"/>
      <c r="I74" s="358"/>
      <c r="J74" s="358"/>
      <c r="K74" s="358"/>
      <c r="L74" s="358"/>
      <c r="M74" s="358"/>
      <c r="N74" s="358"/>
      <c r="O74" s="358"/>
      <c r="P74" s="358"/>
      <c r="Q74" s="63"/>
    </row>
    <row r="75" spans="4:17" x14ac:dyDescent="0.25">
      <c r="D75" s="63"/>
      <c r="E75" s="62" t="s">
        <v>48</v>
      </c>
      <c r="F75" s="63"/>
      <c r="G75" s="63"/>
      <c r="H75" s="63"/>
      <c r="I75" s="63"/>
      <c r="J75" s="63"/>
      <c r="K75" s="63"/>
      <c r="L75" s="63"/>
      <c r="M75" s="63"/>
      <c r="N75" s="63"/>
      <c r="O75" s="63"/>
      <c r="P75" s="63"/>
      <c r="Q75" s="63"/>
    </row>
    <row r="76" spans="4:17" x14ac:dyDescent="0.25">
      <c r="D76" s="63"/>
      <c r="E76" s="63"/>
      <c r="F76" s="64" t="s">
        <v>49</v>
      </c>
      <c r="G76" s="63"/>
      <c r="H76" s="63"/>
      <c r="I76" s="63"/>
      <c r="J76" s="63"/>
      <c r="K76" s="63"/>
      <c r="L76" s="63"/>
      <c r="M76" s="63"/>
      <c r="N76" s="63"/>
      <c r="O76" s="63"/>
      <c r="P76" s="63"/>
      <c r="Q76" s="63"/>
    </row>
    <row r="77" spans="4:17" ht="303.75" customHeight="1" x14ac:dyDescent="0.25">
      <c r="D77" s="63"/>
      <c r="E77" s="365" t="s">
        <v>50</v>
      </c>
      <c r="F77" s="365"/>
      <c r="G77" s="365"/>
      <c r="H77" s="365"/>
      <c r="I77" s="365"/>
      <c r="J77" s="365"/>
      <c r="K77" s="365"/>
      <c r="L77" s="365"/>
      <c r="M77" s="365"/>
      <c r="N77" s="365"/>
      <c r="O77" s="365"/>
      <c r="P77" s="365"/>
      <c r="Q77" s="63"/>
    </row>
    <row r="78" spans="4:17" x14ac:dyDescent="0.25">
      <c r="D78" s="63"/>
      <c r="E78" s="63"/>
      <c r="F78" s="64" t="s">
        <v>51</v>
      </c>
      <c r="G78" s="63"/>
      <c r="H78" s="63"/>
      <c r="I78" s="63"/>
      <c r="J78" s="63"/>
      <c r="K78" s="63"/>
      <c r="L78" s="63"/>
      <c r="M78" s="63"/>
      <c r="N78" s="63"/>
      <c r="O78" s="63"/>
      <c r="P78" s="63"/>
      <c r="Q78" s="63"/>
    </row>
    <row r="79" spans="4:17" ht="339.75" customHeight="1" x14ac:dyDescent="0.25">
      <c r="D79" s="63"/>
      <c r="E79" s="358" t="s">
        <v>52</v>
      </c>
      <c r="F79" s="358"/>
      <c r="G79" s="358"/>
      <c r="H79" s="358"/>
      <c r="I79" s="358"/>
      <c r="J79" s="358"/>
      <c r="K79" s="358"/>
      <c r="L79" s="358"/>
      <c r="M79" s="358"/>
      <c r="N79" s="358"/>
      <c r="O79" s="358"/>
      <c r="P79" s="358"/>
      <c r="Q79" s="63"/>
    </row>
    <row r="80" spans="4:17" x14ac:dyDescent="0.25">
      <c r="D80" s="63"/>
      <c r="E80" s="63"/>
      <c r="F80" s="64" t="s">
        <v>53</v>
      </c>
      <c r="G80" s="63"/>
      <c r="H80" s="63"/>
      <c r="I80" s="63"/>
      <c r="J80" s="63"/>
      <c r="K80" s="63"/>
      <c r="L80" s="63"/>
      <c r="M80" s="63"/>
      <c r="N80" s="63"/>
      <c r="O80" s="63"/>
      <c r="P80" s="63"/>
      <c r="Q80" s="63"/>
    </row>
    <row r="81" spans="4:17" ht="52.5" customHeight="1" x14ac:dyDescent="0.25">
      <c r="D81" s="63"/>
      <c r="E81" s="358" t="s">
        <v>54</v>
      </c>
      <c r="F81" s="358"/>
      <c r="G81" s="358"/>
      <c r="H81" s="358"/>
      <c r="I81" s="358"/>
      <c r="J81" s="358"/>
      <c r="K81" s="358"/>
      <c r="L81" s="358"/>
      <c r="M81" s="358"/>
      <c r="N81" s="358"/>
      <c r="O81" s="358"/>
      <c r="P81" s="358"/>
      <c r="Q81" s="63"/>
    </row>
    <row r="82" spans="4:17" x14ac:dyDescent="0.25">
      <c r="D82" s="63"/>
      <c r="E82" s="63"/>
      <c r="F82" s="63"/>
      <c r="G82" s="63"/>
      <c r="H82" s="63"/>
      <c r="I82" s="63"/>
      <c r="J82" s="63"/>
      <c r="K82" s="63"/>
      <c r="L82" s="63"/>
      <c r="M82" s="63"/>
      <c r="N82" s="63"/>
      <c r="O82" s="63"/>
      <c r="P82" s="63"/>
      <c r="Q82" s="63"/>
    </row>
    <row r="83" spans="4:17" ht="18.75" x14ac:dyDescent="0.25">
      <c r="D83" s="364"/>
      <c r="E83" s="364"/>
      <c r="F83" s="364"/>
      <c r="G83" s="364"/>
      <c r="H83" s="364"/>
      <c r="I83" s="364"/>
      <c r="J83" s="364"/>
      <c r="K83" s="364"/>
      <c r="L83" s="364"/>
      <c r="M83" s="364"/>
      <c r="N83" s="364"/>
      <c r="O83" s="364"/>
      <c r="P83" s="364"/>
      <c r="Q83" s="364"/>
    </row>
    <row r="84" spans="4:17" ht="15" customHeight="1" x14ac:dyDescent="0.25"/>
    <row r="85" spans="4:17" ht="15.75" customHeight="1" x14ac:dyDescent="0.25"/>
  </sheetData>
  <mergeCells count="27">
    <mergeCell ref="E55:P55"/>
    <mergeCell ref="E57:P57"/>
    <mergeCell ref="D83:Q83"/>
    <mergeCell ref="E61:P61"/>
    <mergeCell ref="E63:P63"/>
    <mergeCell ref="E65:P65"/>
    <mergeCell ref="E79:P79"/>
    <mergeCell ref="E81:P81"/>
    <mergeCell ref="E72:P72"/>
    <mergeCell ref="E74:P74"/>
    <mergeCell ref="E77:P77"/>
    <mergeCell ref="E47:P47"/>
    <mergeCell ref="D67:Q68"/>
    <mergeCell ref="P26:Q26"/>
    <mergeCell ref="D34:Q36"/>
    <mergeCell ref="D42:Q43"/>
    <mergeCell ref="D37:Q38"/>
    <mergeCell ref="E40:P40"/>
    <mergeCell ref="D26:E26"/>
    <mergeCell ref="F26:G26"/>
    <mergeCell ref="H26:I26"/>
    <mergeCell ref="J26:K26"/>
    <mergeCell ref="L26:M26"/>
    <mergeCell ref="N26:O26"/>
    <mergeCell ref="E49:P49"/>
    <mergeCell ref="E51:P51"/>
    <mergeCell ref="E53:P5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18E07-EAF8-4F67-9A1F-A0D360D793C0}">
  <dimension ref="B1:S33"/>
  <sheetViews>
    <sheetView workbookViewId="0"/>
  </sheetViews>
  <sheetFormatPr baseColWidth="10" defaultColWidth="11.42578125" defaultRowHeight="15" x14ac:dyDescent="0.25"/>
  <cols>
    <col min="1" max="1" width="11.42578125" style="12"/>
    <col min="2" max="2" width="1.7109375" style="12" customWidth="1"/>
    <col min="3" max="6" width="11.42578125" style="12"/>
    <col min="7" max="8" width="1.7109375" style="12" customWidth="1"/>
    <col min="9" max="12" width="11.42578125" style="12"/>
    <col min="13" max="14" width="1.7109375" style="12" customWidth="1"/>
    <col min="15" max="17" width="11.42578125" style="12"/>
    <col min="18" max="18" width="11.42578125" style="12" customWidth="1"/>
    <col min="19" max="19" width="1.7109375" style="12" customWidth="1"/>
    <col min="20" max="16384" width="11.42578125" style="12"/>
  </cols>
  <sheetData>
    <row r="1" spans="2:19" s="56" customFormat="1" ht="158.25" customHeight="1" x14ac:dyDescent="0.25"/>
    <row r="3" spans="2:19" ht="15.75" thickBot="1" x14ac:dyDescent="0.3"/>
    <row r="4" spans="2:19" ht="15.75" thickTop="1" x14ac:dyDescent="0.25">
      <c r="B4" s="366" t="s">
        <v>55</v>
      </c>
      <c r="C4" s="367"/>
      <c r="D4" s="367"/>
      <c r="E4" s="367"/>
      <c r="F4" s="367"/>
      <c r="G4" s="368"/>
      <c r="H4" s="367" t="s">
        <v>56</v>
      </c>
      <c r="I4" s="367"/>
      <c r="J4" s="367"/>
      <c r="K4" s="367"/>
      <c r="L4" s="367"/>
      <c r="M4" s="367"/>
      <c r="N4" s="366" t="s">
        <v>57</v>
      </c>
      <c r="O4" s="367"/>
      <c r="P4" s="367"/>
      <c r="Q4" s="367"/>
      <c r="R4" s="367"/>
      <c r="S4" s="368"/>
    </row>
    <row r="5" spans="2:19" x14ac:dyDescent="0.25">
      <c r="B5" s="369"/>
      <c r="C5" s="370"/>
      <c r="D5" s="370"/>
      <c r="E5" s="370"/>
      <c r="F5" s="370"/>
      <c r="G5" s="371"/>
      <c r="H5" s="370"/>
      <c r="I5" s="370"/>
      <c r="J5" s="370"/>
      <c r="K5" s="370"/>
      <c r="L5" s="370"/>
      <c r="M5" s="370"/>
      <c r="N5" s="369"/>
      <c r="O5" s="370"/>
      <c r="P5" s="370"/>
      <c r="Q5" s="370"/>
      <c r="R5" s="370"/>
      <c r="S5" s="371"/>
    </row>
    <row r="6" spans="2:19" ht="6.95" customHeight="1" x14ac:dyDescent="0.25">
      <c r="B6" s="67"/>
      <c r="G6" s="66"/>
      <c r="N6" s="67"/>
      <c r="S6" s="66"/>
    </row>
    <row r="7" spans="2:19" x14ac:dyDescent="0.25">
      <c r="B7" s="67"/>
      <c r="G7" s="66"/>
      <c r="N7" s="67"/>
      <c r="S7" s="66"/>
    </row>
    <row r="8" spans="2:19" x14ac:dyDescent="0.25">
      <c r="B8" s="67"/>
      <c r="G8" s="66"/>
      <c r="N8" s="67"/>
      <c r="S8" s="66"/>
    </row>
    <row r="9" spans="2:19" x14ac:dyDescent="0.25">
      <c r="B9" s="67"/>
      <c r="G9" s="66"/>
      <c r="N9" s="67"/>
      <c r="S9" s="66"/>
    </row>
    <row r="10" spans="2:19" x14ac:dyDescent="0.25">
      <c r="B10" s="67"/>
      <c r="G10" s="66"/>
      <c r="N10" s="67"/>
      <c r="S10" s="66"/>
    </row>
    <row r="11" spans="2:19" x14ac:dyDescent="0.25">
      <c r="B11" s="67"/>
      <c r="G11" s="66"/>
      <c r="N11" s="67"/>
      <c r="S11" s="66"/>
    </row>
    <row r="12" spans="2:19" x14ac:dyDescent="0.25">
      <c r="B12" s="67"/>
      <c r="G12" s="66"/>
      <c r="N12" s="67"/>
      <c r="S12" s="66"/>
    </row>
    <row r="13" spans="2:19" x14ac:dyDescent="0.25">
      <c r="B13" s="67"/>
      <c r="G13" s="66"/>
      <c r="N13" s="67"/>
      <c r="S13" s="66"/>
    </row>
    <row r="14" spans="2:19" x14ac:dyDescent="0.25">
      <c r="B14" s="67"/>
      <c r="G14" s="66"/>
      <c r="N14" s="67"/>
      <c r="S14" s="66"/>
    </row>
    <row r="15" spans="2:19" x14ac:dyDescent="0.25">
      <c r="B15" s="67"/>
      <c r="G15" s="66"/>
      <c r="N15" s="67"/>
      <c r="S15" s="66"/>
    </row>
    <row r="16" spans="2:19" x14ac:dyDescent="0.25">
      <c r="B16" s="67"/>
      <c r="G16" s="66"/>
      <c r="N16" s="67"/>
      <c r="S16" s="66"/>
    </row>
    <row r="17" spans="2:19" x14ac:dyDescent="0.25">
      <c r="B17" s="67"/>
      <c r="G17" s="66"/>
      <c r="N17" s="67"/>
      <c r="S17" s="66"/>
    </row>
    <row r="18" spans="2:19" ht="6.95" customHeight="1" x14ac:dyDescent="0.25">
      <c r="B18" s="67"/>
      <c r="G18" s="66"/>
      <c r="N18" s="67"/>
      <c r="S18" s="66"/>
    </row>
    <row r="19" spans="2:19" x14ac:dyDescent="0.25">
      <c r="B19" s="369" t="s">
        <v>58</v>
      </c>
      <c r="C19" s="370"/>
      <c r="D19" s="370"/>
      <c r="E19" s="370"/>
      <c r="F19" s="370"/>
      <c r="G19" s="371"/>
      <c r="H19" s="370" t="s">
        <v>59</v>
      </c>
      <c r="I19" s="370"/>
      <c r="J19" s="370"/>
      <c r="K19" s="370"/>
      <c r="L19" s="370"/>
      <c r="M19" s="370"/>
      <c r="N19" s="369" t="s">
        <v>60</v>
      </c>
      <c r="O19" s="370"/>
      <c r="P19" s="370"/>
      <c r="Q19" s="370"/>
      <c r="R19" s="370"/>
      <c r="S19" s="371"/>
    </row>
    <row r="20" spans="2:19" x14ac:dyDescent="0.25">
      <c r="B20" s="369"/>
      <c r="C20" s="370"/>
      <c r="D20" s="370"/>
      <c r="E20" s="370"/>
      <c r="F20" s="370"/>
      <c r="G20" s="371"/>
      <c r="H20" s="370"/>
      <c r="I20" s="370"/>
      <c r="J20" s="370"/>
      <c r="K20" s="370"/>
      <c r="L20" s="370"/>
      <c r="M20" s="370"/>
      <c r="N20" s="369"/>
      <c r="O20" s="370"/>
      <c r="P20" s="370"/>
      <c r="Q20" s="370"/>
      <c r="R20" s="370"/>
      <c r="S20" s="371"/>
    </row>
    <row r="21" spans="2:19" ht="6.95" customHeight="1" x14ac:dyDescent="0.25">
      <c r="B21" s="67"/>
      <c r="G21" s="66"/>
      <c r="N21" s="67"/>
      <c r="S21" s="66"/>
    </row>
    <row r="22" spans="2:19" x14ac:dyDescent="0.25">
      <c r="B22" s="67"/>
      <c r="G22" s="66"/>
      <c r="N22" s="67"/>
      <c r="S22" s="66"/>
    </row>
    <row r="23" spans="2:19" x14ac:dyDescent="0.25">
      <c r="B23" s="67"/>
      <c r="G23" s="66"/>
      <c r="N23" s="67"/>
      <c r="S23" s="66"/>
    </row>
    <row r="24" spans="2:19" x14ac:dyDescent="0.25">
      <c r="B24" s="67"/>
      <c r="G24" s="66"/>
      <c r="N24" s="67"/>
      <c r="S24" s="66"/>
    </row>
    <row r="25" spans="2:19" x14ac:dyDescent="0.25">
      <c r="B25" s="67"/>
      <c r="G25" s="66"/>
      <c r="N25" s="67"/>
      <c r="S25" s="66"/>
    </row>
    <row r="26" spans="2:19" x14ac:dyDescent="0.25">
      <c r="B26" s="67"/>
      <c r="G26" s="66"/>
      <c r="N26" s="67"/>
      <c r="S26" s="66"/>
    </row>
    <row r="27" spans="2:19" x14ac:dyDescent="0.25">
      <c r="B27" s="67"/>
      <c r="G27" s="66"/>
      <c r="N27" s="67"/>
      <c r="S27" s="66"/>
    </row>
    <row r="28" spans="2:19" x14ac:dyDescent="0.25">
      <c r="B28" s="67"/>
      <c r="G28" s="66"/>
      <c r="N28" s="67"/>
      <c r="S28" s="66"/>
    </row>
    <row r="29" spans="2:19" x14ac:dyDescent="0.25">
      <c r="B29" s="67"/>
      <c r="G29" s="66"/>
      <c r="N29" s="67"/>
      <c r="S29" s="66"/>
    </row>
    <row r="30" spans="2:19" x14ac:dyDescent="0.25">
      <c r="B30" s="67"/>
      <c r="G30" s="66"/>
      <c r="N30" s="67"/>
      <c r="S30" s="66"/>
    </row>
    <row r="31" spans="2:19" x14ac:dyDescent="0.25">
      <c r="B31" s="67"/>
      <c r="G31" s="66"/>
      <c r="N31" s="67"/>
      <c r="S31" s="66"/>
    </row>
    <row r="32" spans="2:19" ht="15.75" thickBot="1" x14ac:dyDescent="0.3">
      <c r="B32" s="68"/>
      <c r="C32" s="69"/>
      <c r="D32" s="69"/>
      <c r="E32" s="69"/>
      <c r="F32" s="69"/>
      <c r="G32" s="66"/>
      <c r="N32" s="67"/>
      <c r="S32" s="66"/>
    </row>
    <row r="33" spans="7:19" ht="6.95" customHeight="1" thickTop="1" x14ac:dyDescent="0.25">
      <c r="G33" s="70"/>
      <c r="H33" s="70"/>
      <c r="I33" s="70"/>
      <c r="J33" s="70"/>
      <c r="K33" s="70"/>
      <c r="L33" s="70"/>
      <c r="M33" s="70"/>
      <c r="N33" s="70"/>
      <c r="O33" s="70"/>
      <c r="P33" s="70"/>
      <c r="Q33" s="70"/>
      <c r="R33" s="70"/>
      <c r="S33" s="70"/>
    </row>
  </sheetData>
  <mergeCells count="6">
    <mergeCell ref="B4:G5"/>
    <mergeCell ref="H4:M5"/>
    <mergeCell ref="N4:S5"/>
    <mergeCell ref="B19:G20"/>
    <mergeCell ref="H19:M20"/>
    <mergeCell ref="N19:S2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717"/>
  <sheetViews>
    <sheetView zoomScaleNormal="100" workbookViewId="0">
      <selection activeCell="V1" sqref="V1"/>
    </sheetView>
  </sheetViews>
  <sheetFormatPr baseColWidth="10" defaultColWidth="8.85546875" defaultRowHeight="15" x14ac:dyDescent="0.25"/>
  <cols>
    <col min="1" max="1" width="15.5703125" customWidth="1"/>
    <col min="2" max="2" width="20" hidden="1" customWidth="1"/>
    <col min="3" max="3" width="69.85546875" customWidth="1"/>
    <col min="4" max="4" width="33.28515625" customWidth="1"/>
    <col min="5" max="5" width="60.7109375" customWidth="1"/>
    <col min="6" max="6" width="30" hidden="1" customWidth="1"/>
    <col min="7" max="7" width="14.140625" customWidth="1"/>
    <col min="8" max="8" width="103.5703125" customWidth="1"/>
    <col min="9" max="9" width="17.140625" customWidth="1"/>
    <col min="10" max="10" width="19.7109375" customWidth="1"/>
    <col min="11" max="11" width="35.42578125" bestFit="1" customWidth="1"/>
    <col min="12" max="13" width="33.7109375" style="19" customWidth="1"/>
    <col min="14" max="14" width="34.7109375" customWidth="1"/>
    <col min="15" max="22" width="22.7109375" style="7" customWidth="1"/>
    <col min="23" max="23" width="16.28515625" bestFit="1" customWidth="1"/>
    <col min="24" max="24" width="17.7109375" customWidth="1"/>
    <col min="25" max="25" width="35.7109375" customWidth="1"/>
    <col min="26" max="26" width="33.28515625" customWidth="1"/>
    <col min="27" max="31" width="25.7109375" customWidth="1"/>
    <col min="32" max="32" width="26.42578125" customWidth="1"/>
    <col min="33" max="33" width="29.7109375" customWidth="1"/>
    <col min="34" max="34" width="13.42578125" customWidth="1"/>
    <col min="35" max="35" width="16.140625" customWidth="1"/>
    <col min="36" max="36" width="9.28515625" customWidth="1"/>
    <col min="37" max="37" width="25.7109375" customWidth="1"/>
    <col min="38" max="39" width="26.28515625" customWidth="1"/>
    <col min="40" max="49" width="9.28515625" customWidth="1"/>
  </cols>
  <sheetData>
    <row r="1" spans="1:52" s="12" customFormat="1" ht="174.95" customHeight="1" x14ac:dyDescent="0.25">
      <c r="L1" s="71"/>
      <c r="M1" s="71"/>
      <c r="O1" s="72"/>
      <c r="P1" s="72"/>
      <c r="Q1" s="72"/>
      <c r="R1" s="72"/>
      <c r="S1" s="72"/>
      <c r="T1" s="72"/>
      <c r="U1" s="72"/>
      <c r="V1" s="72"/>
    </row>
    <row r="2" spans="1:52" s="89" customFormat="1" ht="75" customHeight="1" x14ac:dyDescent="0.25">
      <c r="A2" s="88" t="s">
        <v>61</v>
      </c>
      <c r="B2" s="88" t="s">
        <v>62</v>
      </c>
      <c r="C2" s="88" t="s">
        <v>62</v>
      </c>
      <c r="D2" s="88" t="s">
        <v>63</v>
      </c>
      <c r="E2" s="88" t="s">
        <v>62</v>
      </c>
      <c r="F2" s="88"/>
      <c r="G2" s="88" t="s">
        <v>64</v>
      </c>
      <c r="H2" s="88" t="s">
        <v>62</v>
      </c>
      <c r="I2" s="88" t="s">
        <v>65</v>
      </c>
      <c r="J2" s="88" t="s">
        <v>65</v>
      </c>
      <c r="K2" s="88" t="s">
        <v>66</v>
      </c>
      <c r="L2" s="88" t="s">
        <v>67</v>
      </c>
      <c r="M2" s="88" t="s">
        <v>63</v>
      </c>
      <c r="N2" s="88" t="s">
        <v>68</v>
      </c>
      <c r="O2" s="88" t="s">
        <v>69</v>
      </c>
      <c r="P2" s="88" t="s">
        <v>68</v>
      </c>
      <c r="Q2" s="88" t="s">
        <v>68</v>
      </c>
      <c r="R2" s="88" t="s">
        <v>68</v>
      </c>
      <c r="S2" s="88" t="s">
        <v>68</v>
      </c>
      <c r="T2" s="88" t="s">
        <v>68</v>
      </c>
      <c r="U2" s="88" t="s">
        <v>68</v>
      </c>
      <c r="V2" s="88" t="s">
        <v>68</v>
      </c>
      <c r="W2" s="88" t="s">
        <v>68</v>
      </c>
      <c r="X2" s="88" t="s">
        <v>69</v>
      </c>
      <c r="Y2" s="88" t="s">
        <v>68</v>
      </c>
      <c r="Z2" s="88" t="s">
        <v>68</v>
      </c>
      <c r="AA2" s="88" t="s">
        <v>68</v>
      </c>
      <c r="AB2" s="88" t="s">
        <v>70</v>
      </c>
      <c r="AC2" s="88" t="s">
        <v>70</v>
      </c>
      <c r="AD2" s="88" t="s">
        <v>70</v>
      </c>
      <c r="AE2" s="88" t="s">
        <v>68</v>
      </c>
      <c r="AF2" s="88" t="s">
        <v>68</v>
      </c>
      <c r="AG2" s="88" t="s">
        <v>68</v>
      </c>
    </row>
    <row r="3" spans="1:52" s="192" customFormat="1" ht="186.75" customHeight="1" x14ac:dyDescent="0.25">
      <c r="A3" s="372" t="s">
        <v>71</v>
      </c>
      <c r="B3" s="373"/>
      <c r="C3" s="373"/>
      <c r="D3" s="373"/>
      <c r="E3" s="373"/>
      <c r="F3" s="373"/>
      <c r="G3" s="373"/>
      <c r="H3" s="373"/>
      <c r="I3" s="373"/>
      <c r="J3" s="373"/>
      <c r="K3" s="373"/>
      <c r="L3" s="373"/>
      <c r="M3" s="191"/>
    </row>
    <row r="4" spans="1:52" s="198" customFormat="1" ht="50.1" customHeight="1" x14ac:dyDescent="0.25">
      <c r="A4" s="194"/>
      <c r="B4" s="195"/>
      <c r="C4" s="195"/>
      <c r="D4" s="196"/>
      <c r="E4" s="196"/>
      <c r="F4" s="197"/>
      <c r="G4" s="196"/>
      <c r="H4" s="194"/>
      <c r="I4" s="194"/>
      <c r="L4" s="199"/>
      <c r="M4" s="199"/>
      <c r="N4" s="200"/>
      <c r="O4" s="193" t="s">
        <v>72</v>
      </c>
      <c r="P4" s="193" t="s">
        <v>72</v>
      </c>
      <c r="Q4" s="193" t="s">
        <v>72</v>
      </c>
      <c r="R4" s="193" t="s">
        <v>72</v>
      </c>
      <c r="S4" s="201" t="s">
        <v>73</v>
      </c>
      <c r="T4" s="201" t="s">
        <v>73</v>
      </c>
      <c r="U4" s="201" t="s">
        <v>73</v>
      </c>
      <c r="V4" s="201" t="s">
        <v>73</v>
      </c>
      <c r="AB4" s="195"/>
      <c r="AG4" s="202"/>
      <c r="AH4" s="202"/>
      <c r="AI4" s="202"/>
    </row>
    <row r="5" spans="1:52" s="97" customFormat="1" ht="90" hidden="1" x14ac:dyDescent="0.25">
      <c r="A5" s="181"/>
      <c r="B5" s="182" t="s">
        <v>74</v>
      </c>
      <c r="C5" s="182"/>
      <c r="D5" s="182" t="s">
        <v>75</v>
      </c>
      <c r="E5" s="182"/>
      <c r="F5" s="181" t="s">
        <v>76</v>
      </c>
      <c r="G5" s="182" t="s">
        <v>77</v>
      </c>
      <c r="H5" s="181" t="s">
        <v>78</v>
      </c>
      <c r="I5" s="181" t="s">
        <v>79</v>
      </c>
      <c r="J5" s="181" t="s">
        <v>80</v>
      </c>
      <c r="K5" s="183" t="s">
        <v>81</v>
      </c>
      <c r="L5" s="184"/>
      <c r="M5" s="184"/>
      <c r="N5" s="185"/>
      <c r="O5" s="186"/>
      <c r="P5" s="187"/>
      <c r="Q5" s="187"/>
      <c r="R5" s="188"/>
      <c r="S5" s="186"/>
      <c r="T5" s="187"/>
      <c r="U5" s="187"/>
      <c r="V5" s="188"/>
      <c r="AB5" s="189" t="s">
        <v>82</v>
      </c>
      <c r="AC5" s="189" t="s">
        <v>83</v>
      </c>
      <c r="AE5" s="190" t="s">
        <v>84</v>
      </c>
    </row>
    <row r="6" spans="1:52" s="96" customFormat="1" ht="75" customHeight="1" x14ac:dyDescent="0.25">
      <c r="A6" s="90" t="s">
        <v>85</v>
      </c>
      <c r="B6" s="90" t="s">
        <v>86</v>
      </c>
      <c r="C6" s="91" t="s">
        <v>87</v>
      </c>
      <c r="D6" s="91" t="s">
        <v>88</v>
      </c>
      <c r="E6" s="91" t="s">
        <v>89</v>
      </c>
      <c r="F6" s="91" t="s">
        <v>90</v>
      </c>
      <c r="G6" s="91" t="s">
        <v>91</v>
      </c>
      <c r="H6" s="91" t="s">
        <v>92</v>
      </c>
      <c r="I6" s="90" t="s">
        <v>93</v>
      </c>
      <c r="J6" s="90" t="s">
        <v>94</v>
      </c>
      <c r="K6" s="90" t="s">
        <v>95</v>
      </c>
      <c r="L6" s="92" t="s">
        <v>96</v>
      </c>
      <c r="M6" s="91" t="s">
        <v>97</v>
      </c>
      <c r="N6" s="91" t="s">
        <v>98</v>
      </c>
      <c r="O6" s="93" t="s">
        <v>99</v>
      </c>
      <c r="P6" s="94" t="s">
        <v>100</v>
      </c>
      <c r="Q6" s="94" t="s">
        <v>101</v>
      </c>
      <c r="R6" s="94" t="s">
        <v>102</v>
      </c>
      <c r="S6" s="94" t="s">
        <v>103</v>
      </c>
      <c r="T6" s="94" t="s">
        <v>104</v>
      </c>
      <c r="U6" s="94" t="s">
        <v>105</v>
      </c>
      <c r="V6" s="94" t="s">
        <v>106</v>
      </c>
      <c r="W6" s="94" t="s">
        <v>107</v>
      </c>
      <c r="X6" s="95" t="s">
        <v>108</v>
      </c>
      <c r="Y6" s="95" t="s">
        <v>109</v>
      </c>
      <c r="Z6" s="95" t="s">
        <v>110</v>
      </c>
      <c r="AA6" s="95" t="s">
        <v>111</v>
      </c>
      <c r="AB6" s="271" t="s">
        <v>112</v>
      </c>
      <c r="AC6" s="271" t="s">
        <v>113</v>
      </c>
      <c r="AD6" s="271" t="s">
        <v>114</v>
      </c>
      <c r="AE6" s="95" t="s">
        <v>115</v>
      </c>
      <c r="AF6" s="95" t="s">
        <v>116</v>
      </c>
      <c r="AG6" s="95" t="s">
        <v>117</v>
      </c>
    </row>
    <row r="7" spans="1:52" s="21" customFormat="1" ht="18" x14ac:dyDescent="0.25">
      <c r="A7" s="73"/>
      <c r="B7" s="73"/>
      <c r="C7" s="74"/>
      <c r="D7" s="74"/>
      <c r="E7" s="74"/>
      <c r="F7" s="74"/>
      <c r="G7" s="74"/>
      <c r="H7" s="75"/>
      <c r="I7" s="76"/>
      <c r="J7" s="77"/>
      <c r="K7" s="78"/>
      <c r="L7" s="79"/>
      <c r="M7" s="250"/>
      <c r="N7" s="336"/>
      <c r="O7" s="269"/>
      <c r="P7" s="344" t="s">
        <v>118</v>
      </c>
      <c r="Q7" s="344"/>
      <c r="R7" s="344"/>
      <c r="S7" s="344"/>
      <c r="T7" s="345"/>
      <c r="U7" s="345"/>
      <c r="V7" s="345"/>
      <c r="W7" s="345"/>
      <c r="X7" s="270" t="str">
        <f>""</f>
        <v/>
      </c>
      <c r="Y7" s="357" t="str">
        <f>IF(Tableau_Complet[[#This Row],[ÉLÉMENTS]]="","",Tableau_Complet[[#This Row],[ÉLÉMENTS]])</f>
        <v/>
      </c>
      <c r="Z7" s="345" t="str">
        <f>IF(Tableau_Complet[[#This Row],[NIVEAU DE PRIORITÉ]]="","",Tableau_Complet[[#This Row],[NIVEAU DE PRIORITÉ]])</f>
        <v/>
      </c>
      <c r="AA7" s="345" t="str">
        <f>IF(Tableau_Complet[[#This Row],[COÛTS DE REMPLACEMENT (dollars 2024) avant Taxes]]="","",Tableau_Complet[[#This Row],[COÛTS DE REMPLACEMENT (dollars 2024) avant Taxes]])</f>
        <v/>
      </c>
      <c r="AB7" s="272"/>
      <c r="AC7" s="272"/>
      <c r="AD7" s="272"/>
      <c r="AE7" s="345" t="str">
        <f>IF($AA7="","",IF(AB7="Oui",$AA7,0))</f>
        <v/>
      </c>
      <c r="AF7" s="345" t="str">
        <f>IF($AA7="","",IF(AC7="Oui",$AA7,0))</f>
        <v/>
      </c>
      <c r="AG7" s="345" t="str">
        <f>IF($AA7="","",IF(AD7="Oui",$AA7,0))</f>
        <v/>
      </c>
      <c r="AP7" s="22"/>
      <c r="AR7" s="23"/>
      <c r="AS7" s="13"/>
      <c r="AT7" s="22"/>
      <c r="AU7" s="23"/>
      <c r="AY7" s="14"/>
      <c r="AZ7" s="24"/>
    </row>
    <row r="8" spans="1:52" s="114" customFormat="1" ht="75" customHeight="1" x14ac:dyDescent="0.25">
      <c r="A8" s="101" t="s">
        <v>119</v>
      </c>
      <c r="B8" s="101"/>
      <c r="C8" s="102" t="s">
        <v>120</v>
      </c>
      <c r="D8" s="102"/>
      <c r="E8" s="102"/>
      <c r="F8" s="102"/>
      <c r="G8" s="102"/>
      <c r="H8" s="103"/>
      <c r="I8" s="104"/>
      <c r="J8" s="105"/>
      <c r="K8" s="106"/>
      <c r="L8" s="107"/>
      <c r="M8" s="108"/>
      <c r="N8" s="109"/>
      <c r="O8" s="101"/>
      <c r="P8" s="98">
        <f>IF(M8="Urgent",L8,0)</f>
        <v>0</v>
      </c>
      <c r="Q8" s="99">
        <f t="shared" ref="Q8:Q74" si="0">IF(M8="Prioritaire",L8,0)</f>
        <v>0</v>
      </c>
      <c r="R8" s="99">
        <f t="shared" ref="R8:R74" si="1">IF(M8="Requis",L8,0)</f>
        <v>0</v>
      </c>
      <c r="S8" s="100">
        <f t="shared" ref="S8:S74" si="2">IF(M8="Recommandé",L8,0)</f>
        <v>0</v>
      </c>
      <c r="T8" s="110">
        <f t="shared" ref="T8:T78" si="3">IF(AND(K8&gt;=0,K8&lt;2),L8,0)</f>
        <v>0</v>
      </c>
      <c r="U8" s="111">
        <f t="shared" ref="U8:U78" si="4">IF(AND(K8&gt;=2,K8&lt;6),L8,0)</f>
        <v>0</v>
      </c>
      <c r="V8" s="111">
        <f t="shared" ref="V8:V78" si="5">IF(AND(K8&gt;=6,K8&lt;11),L8,0)</f>
        <v>0</v>
      </c>
      <c r="W8" s="111">
        <f t="shared" ref="W8:W78" si="6">IF(AND(K8&gt;=11,K8&lt;26),L8,0)</f>
        <v>0</v>
      </c>
      <c r="X8" s="112" t="str">
        <f>""</f>
        <v/>
      </c>
      <c r="Y8" s="113" t="str">
        <f>IF(Tableau_Complet[[#This Row],[ÉLÉMENTS]]="","",Tableau_Complet[[#This Row],[ÉLÉMENTS]])</f>
        <v>INFRASTRUCTURE</v>
      </c>
      <c r="Z8" s="112" t="str">
        <f>IF(Tableau_Complet[[#This Row],[NIVEAU DE PRIORITÉ]]="","",Tableau_Complet[[#This Row],[NIVEAU DE PRIORITÉ]])</f>
        <v/>
      </c>
      <c r="AA8" s="112" t="str">
        <f>IF(Tableau_Complet[[#This Row],[COÛTS DE REMPLACEMENT (dollars 2024) avant Taxes]]="","",Tableau_Complet[[#This Row],[COÛTS DE REMPLACEMENT (dollars 2024) avant Taxes]])</f>
        <v/>
      </c>
      <c r="AB8" s="112" t="s">
        <v>121</v>
      </c>
      <c r="AC8" s="112" t="s">
        <v>121</v>
      </c>
      <c r="AD8" s="112" t="s">
        <v>121</v>
      </c>
      <c r="AE8" s="112" t="str">
        <f t="shared" ref="AE8:AE78" si="7">IF(AA8="","",IF(AB8="Oui",AA8,0))</f>
        <v/>
      </c>
      <c r="AF8" s="112" t="str">
        <f t="shared" ref="AF8:AF78" si="8">IF($AA8="","",IF(AC8="Oui",$AA8,0))</f>
        <v/>
      </c>
      <c r="AG8" s="112" t="str">
        <f t="shared" ref="AG8:AG78" si="9">IF($AA8="","",IF(AD8="Oui",$AA8,0))</f>
        <v/>
      </c>
      <c r="AP8" s="115"/>
      <c r="AR8" s="116"/>
      <c r="AS8" s="117"/>
      <c r="AT8" s="115"/>
      <c r="AU8" s="116"/>
      <c r="AY8" s="118"/>
      <c r="AZ8" s="119"/>
    </row>
    <row r="9" spans="1:52" s="21" customFormat="1" ht="18" x14ac:dyDescent="0.25">
      <c r="A9" s="73"/>
      <c r="B9" s="73"/>
      <c r="C9" s="74"/>
      <c r="D9" s="74"/>
      <c r="E9" s="74"/>
      <c r="F9" s="74"/>
      <c r="G9" s="74"/>
      <c r="H9" s="75"/>
      <c r="I9" s="76"/>
      <c r="J9" s="77"/>
      <c r="K9" s="78"/>
      <c r="L9" s="79"/>
      <c r="M9" s="250"/>
      <c r="N9" s="337"/>
      <c r="O9" s="269"/>
      <c r="P9" s="346">
        <f t="shared" ref="P9:P74" si="10">IF(M9="Urgent",L9,0)</f>
        <v>0</v>
      </c>
      <c r="Q9" s="347">
        <f t="shared" si="0"/>
        <v>0</v>
      </c>
      <c r="R9" s="347">
        <f t="shared" si="1"/>
        <v>0</v>
      </c>
      <c r="S9" s="348">
        <f t="shared" si="2"/>
        <v>0</v>
      </c>
      <c r="T9" s="349">
        <f t="shared" si="3"/>
        <v>0</v>
      </c>
      <c r="U9" s="345">
        <f t="shared" si="4"/>
        <v>0</v>
      </c>
      <c r="V9" s="345">
        <f t="shared" si="5"/>
        <v>0</v>
      </c>
      <c r="W9" s="345">
        <f t="shared" si="6"/>
        <v>0</v>
      </c>
      <c r="X9" s="154" t="str">
        <f>""</f>
        <v/>
      </c>
      <c r="Y9" s="355" t="str">
        <f>IF(Tableau_Complet[[#This Row],[ÉLÉMENTS]]="","",Tableau_Complet[[#This Row],[ÉLÉMENTS]])</f>
        <v/>
      </c>
      <c r="Z9" s="356" t="str">
        <f>IF(Tableau_Complet[[#This Row],[NIVEAU DE PRIORITÉ]]="","",Tableau_Complet[[#This Row],[NIVEAU DE PRIORITÉ]])</f>
        <v/>
      </c>
      <c r="AA9" s="356" t="str">
        <f>IF(Tableau_Complet[[#This Row],[COÛTS DE REMPLACEMENT (dollars 2024) avant Taxes]]="","",Tableau_Complet[[#This Row],[COÛTS DE REMPLACEMENT (dollars 2024) avant Taxes]])</f>
        <v/>
      </c>
      <c r="AB9" s="273"/>
      <c r="AC9" s="273"/>
      <c r="AD9" s="273"/>
      <c r="AE9" s="356" t="str">
        <f t="shared" si="7"/>
        <v/>
      </c>
      <c r="AF9" s="356" t="str">
        <f t="shared" si="8"/>
        <v/>
      </c>
      <c r="AG9" s="356" t="str">
        <f t="shared" si="9"/>
        <v/>
      </c>
      <c r="AP9" s="22"/>
      <c r="AR9" s="23"/>
      <c r="AS9" s="13"/>
      <c r="AT9" s="22"/>
      <c r="AU9" s="23"/>
      <c r="AY9" s="14"/>
      <c r="AZ9" s="24"/>
    </row>
    <row r="10" spans="1:52" s="137" customFormat="1" ht="75" customHeight="1" x14ac:dyDescent="0.25">
      <c r="A10" s="124" t="s">
        <v>122</v>
      </c>
      <c r="B10" s="124"/>
      <c r="C10" s="125" t="s">
        <v>123</v>
      </c>
      <c r="D10" s="125"/>
      <c r="E10" s="125"/>
      <c r="F10" s="125"/>
      <c r="G10" s="125"/>
      <c r="H10" s="126"/>
      <c r="I10" s="127"/>
      <c r="J10" s="128"/>
      <c r="K10" s="129"/>
      <c r="L10" s="130"/>
      <c r="M10" s="131"/>
      <c r="N10" s="132">
        <f>SUM(L11:L24)</f>
        <v>0</v>
      </c>
      <c r="O10" s="124"/>
      <c r="P10" s="121">
        <f>IF(M10="Urgent",L10,0)</f>
        <v>0</v>
      </c>
      <c r="Q10" s="122">
        <f t="shared" si="0"/>
        <v>0</v>
      </c>
      <c r="R10" s="122">
        <f t="shared" si="1"/>
        <v>0</v>
      </c>
      <c r="S10" s="123">
        <f t="shared" si="2"/>
        <v>0</v>
      </c>
      <c r="T10" s="133">
        <f t="shared" si="3"/>
        <v>0</v>
      </c>
      <c r="U10" s="134">
        <f t="shared" si="4"/>
        <v>0</v>
      </c>
      <c r="V10" s="134">
        <f t="shared" si="5"/>
        <v>0</v>
      </c>
      <c r="W10" s="134">
        <f t="shared" si="6"/>
        <v>0</v>
      </c>
      <c r="X10" s="135" t="str">
        <f>""</f>
        <v/>
      </c>
      <c r="Y10" s="136" t="str">
        <f>IF(Tableau_Complet[[#This Row],[ÉLÉMENTS]]="","",Tableau_Complet[[#This Row],[ÉLÉMENTS]])</f>
        <v>FONDATIONS ET DALLES INFÉRIEURES</v>
      </c>
      <c r="Z10" s="135" t="str">
        <f>IF(Tableau_Complet[[#This Row],[NIVEAU DE PRIORITÉ]]="","",Tableau_Complet[[#This Row],[NIVEAU DE PRIORITÉ]])</f>
        <v/>
      </c>
      <c r="AA10" s="135" t="str">
        <f>IF(Tableau_Complet[[#This Row],[COÛTS DE REMPLACEMENT (dollars 2024) avant Taxes]]="","",Tableau_Complet[[#This Row],[COÛTS DE REMPLACEMENT (dollars 2024) avant Taxes]])</f>
        <v/>
      </c>
      <c r="AB10" s="135" t="s">
        <v>121</v>
      </c>
      <c r="AC10" s="135" t="s">
        <v>121</v>
      </c>
      <c r="AD10" s="135" t="s">
        <v>121</v>
      </c>
      <c r="AE10" s="135" t="str">
        <f t="shared" si="7"/>
        <v/>
      </c>
      <c r="AF10" s="135" t="str">
        <f t="shared" si="8"/>
        <v/>
      </c>
      <c r="AG10" s="135" t="str">
        <f t="shared" si="9"/>
        <v/>
      </c>
      <c r="AP10" s="138"/>
      <c r="AR10" s="139"/>
      <c r="AS10" s="140"/>
      <c r="AT10" s="138"/>
      <c r="AU10" s="139"/>
      <c r="AY10" s="141"/>
      <c r="AZ10" s="142"/>
    </row>
    <row r="11" spans="1:52" s="21" customFormat="1" ht="36" x14ac:dyDescent="0.25">
      <c r="A11" s="73"/>
      <c r="B11" s="73"/>
      <c r="C11" s="74" t="s">
        <v>124</v>
      </c>
      <c r="D11" s="74" t="s">
        <v>125</v>
      </c>
      <c r="E11" s="74"/>
      <c r="F11" s="74"/>
      <c r="G11" s="74">
        <v>0</v>
      </c>
      <c r="H11" s="75" t="s">
        <v>133</v>
      </c>
      <c r="I11" s="76"/>
      <c r="J11" s="77"/>
      <c r="K11" s="78"/>
      <c r="L11" s="79">
        <v>0</v>
      </c>
      <c r="M11" s="250" t="s">
        <v>134</v>
      </c>
      <c r="N11" s="337"/>
      <c r="O11" s="269"/>
      <c r="P11" s="346">
        <f>IF(M11="Urgent",L11,0)</f>
        <v>0</v>
      </c>
      <c r="Q11" s="347">
        <f t="shared" si="0"/>
        <v>0</v>
      </c>
      <c r="R11" s="347">
        <f>IF(M11="Requis",L11,0)</f>
        <v>0</v>
      </c>
      <c r="S11" s="348">
        <f t="shared" si="2"/>
        <v>0</v>
      </c>
      <c r="T11" s="349">
        <f t="shared" si="3"/>
        <v>0</v>
      </c>
      <c r="U11" s="345">
        <f t="shared" si="4"/>
        <v>0</v>
      </c>
      <c r="V11" s="345">
        <f t="shared" si="5"/>
        <v>0</v>
      </c>
      <c r="W11" s="345">
        <f t="shared" si="6"/>
        <v>0</v>
      </c>
      <c r="X11" s="154" t="str">
        <f>""</f>
        <v/>
      </c>
      <c r="Y11" s="355" t="str">
        <f>IF(Tableau_Complet[[#This Row],[ÉLÉMENTS]]="","",Tableau_Complet[[#This Row],[ÉLÉMENTS]])</f>
        <v>Fondations et dalles inférieures</v>
      </c>
      <c r="Z11" s="356" t="str">
        <f>IF(Tableau_Complet[[#This Row],[NIVEAU DE PRIORITÉ]]="","",Tableau_Complet[[#This Row],[NIVEAU DE PRIORITÉ]])</f>
        <v>n/a</v>
      </c>
      <c r="AA11" s="356">
        <f>IF(Tableau_Complet[[#This Row],[COÛTS DE REMPLACEMENT (dollars 2024) avant Taxes]]="","",Tableau_Complet[[#This Row],[COÛTS DE REMPLACEMENT (dollars 2024) avant Taxes]])</f>
        <v>0</v>
      </c>
      <c r="AB11" s="273" t="s">
        <v>121</v>
      </c>
      <c r="AC11" s="273" t="s">
        <v>127</v>
      </c>
      <c r="AD11" s="273" t="s">
        <v>127</v>
      </c>
      <c r="AE11" s="356">
        <f t="shared" si="7"/>
        <v>0</v>
      </c>
      <c r="AF11" s="356">
        <f t="shared" si="8"/>
        <v>0</v>
      </c>
      <c r="AG11" s="356">
        <f t="shared" si="9"/>
        <v>0</v>
      </c>
      <c r="AP11" s="22"/>
      <c r="AR11" s="23"/>
      <c r="AS11" s="13"/>
      <c r="AT11" s="22"/>
      <c r="AU11" s="23"/>
      <c r="AY11" s="14"/>
      <c r="AZ11" s="24"/>
    </row>
    <row r="12" spans="1:52" s="21" customFormat="1" ht="54" x14ac:dyDescent="0.25">
      <c r="A12" s="73"/>
      <c r="B12" s="73"/>
      <c r="C12" s="74" t="s">
        <v>128</v>
      </c>
      <c r="D12" s="74" t="s">
        <v>125</v>
      </c>
      <c r="E12" s="74"/>
      <c r="F12" s="74"/>
      <c r="G12" s="74">
        <v>0</v>
      </c>
      <c r="H12" s="75" t="s">
        <v>133</v>
      </c>
      <c r="I12" s="76"/>
      <c r="J12" s="77"/>
      <c r="K12" s="78"/>
      <c r="L12" s="79">
        <v>0</v>
      </c>
      <c r="M12" s="250" t="s">
        <v>134</v>
      </c>
      <c r="N12" s="337"/>
      <c r="O12" s="269"/>
      <c r="P12" s="346">
        <f t="shared" si="10"/>
        <v>0</v>
      </c>
      <c r="Q12" s="347">
        <f t="shared" si="0"/>
        <v>0</v>
      </c>
      <c r="R12" s="347">
        <f t="shared" si="1"/>
        <v>0</v>
      </c>
      <c r="S12" s="348">
        <f t="shared" si="2"/>
        <v>0</v>
      </c>
      <c r="T12" s="349">
        <f t="shared" si="3"/>
        <v>0</v>
      </c>
      <c r="U12" s="345">
        <f t="shared" si="4"/>
        <v>0</v>
      </c>
      <c r="V12" s="345">
        <f t="shared" si="5"/>
        <v>0</v>
      </c>
      <c r="W12" s="345">
        <f t="shared" si="6"/>
        <v>0</v>
      </c>
      <c r="X12" s="154" t="str">
        <f>""</f>
        <v/>
      </c>
      <c r="Y12" s="355" t="str">
        <f>IF(Tableau_Complet[[#This Row],[ÉLÉMENTS]]="","",Tableau_Complet[[#This Row],[ÉLÉMENTS]])</f>
        <v xml:space="preserve">Murs de fondation et empattement
</v>
      </c>
      <c r="Z12" s="356" t="str">
        <f>IF(Tableau_Complet[[#This Row],[NIVEAU DE PRIORITÉ]]="","",Tableau_Complet[[#This Row],[NIVEAU DE PRIORITÉ]])</f>
        <v>n/a</v>
      </c>
      <c r="AA12" s="356">
        <f>IF(Tableau_Complet[[#This Row],[COÛTS DE REMPLACEMENT (dollars 2024) avant Taxes]]="","",Tableau_Complet[[#This Row],[COÛTS DE REMPLACEMENT (dollars 2024) avant Taxes]])</f>
        <v>0</v>
      </c>
      <c r="AB12" s="273" t="s">
        <v>121</v>
      </c>
      <c r="AC12" s="273" t="s">
        <v>127</v>
      </c>
      <c r="AD12" s="273" t="s">
        <v>127</v>
      </c>
      <c r="AE12" s="356">
        <f t="shared" si="7"/>
        <v>0</v>
      </c>
      <c r="AF12" s="356">
        <f t="shared" si="8"/>
        <v>0</v>
      </c>
      <c r="AG12" s="356">
        <f t="shared" si="9"/>
        <v>0</v>
      </c>
      <c r="AP12" s="22"/>
      <c r="AR12" s="23"/>
      <c r="AS12" s="13"/>
      <c r="AT12" s="22"/>
      <c r="AU12" s="23"/>
      <c r="AY12" s="14"/>
      <c r="AZ12" s="24"/>
    </row>
    <row r="13" spans="1:52" s="21" customFormat="1" ht="54" x14ac:dyDescent="0.25">
      <c r="A13" s="73"/>
      <c r="B13" s="73"/>
      <c r="C13" s="74" t="s">
        <v>130</v>
      </c>
      <c r="D13" s="74" t="s">
        <v>125</v>
      </c>
      <c r="E13" s="74"/>
      <c r="F13" s="74"/>
      <c r="G13" s="74">
        <v>0</v>
      </c>
      <c r="H13" s="75" t="s">
        <v>133</v>
      </c>
      <c r="I13" s="76"/>
      <c r="J13" s="77"/>
      <c r="K13" s="78"/>
      <c r="L13" s="79">
        <v>0</v>
      </c>
      <c r="M13" s="250" t="s">
        <v>134</v>
      </c>
      <c r="N13" s="337"/>
      <c r="O13" s="269"/>
      <c r="P13" s="346">
        <f t="shared" si="10"/>
        <v>0</v>
      </c>
      <c r="Q13" s="347">
        <f t="shared" si="0"/>
        <v>0</v>
      </c>
      <c r="R13" s="347">
        <f t="shared" si="1"/>
        <v>0</v>
      </c>
      <c r="S13" s="348">
        <f t="shared" si="2"/>
        <v>0</v>
      </c>
      <c r="T13" s="349">
        <f t="shared" si="3"/>
        <v>0</v>
      </c>
      <c r="U13" s="345">
        <f t="shared" si="4"/>
        <v>0</v>
      </c>
      <c r="V13" s="345">
        <f t="shared" si="5"/>
        <v>0</v>
      </c>
      <c r="W13" s="345">
        <f t="shared" si="6"/>
        <v>0</v>
      </c>
      <c r="X13" s="154" t="str">
        <f>""</f>
        <v/>
      </c>
      <c r="Y13" s="355" t="str">
        <f>IF(Tableau_Complet[[#This Row],[ÉLÉMENTS]]="","",Tableau_Complet[[#This Row],[ÉLÉMENTS]])</f>
        <v xml:space="preserve">Pilastres aux murs de fondation
</v>
      </c>
      <c r="Z13" s="356" t="str">
        <f>IF(Tableau_Complet[[#This Row],[NIVEAU DE PRIORITÉ]]="","",Tableau_Complet[[#This Row],[NIVEAU DE PRIORITÉ]])</f>
        <v>n/a</v>
      </c>
      <c r="AA13" s="356">
        <f>IF(Tableau_Complet[[#This Row],[COÛTS DE REMPLACEMENT (dollars 2024) avant Taxes]]="","",Tableau_Complet[[#This Row],[COÛTS DE REMPLACEMENT (dollars 2024) avant Taxes]])</f>
        <v>0</v>
      </c>
      <c r="AB13" s="273" t="s">
        <v>121</v>
      </c>
      <c r="AC13" s="273" t="s">
        <v>127</v>
      </c>
      <c r="AD13" s="273" t="s">
        <v>127</v>
      </c>
      <c r="AE13" s="356">
        <f t="shared" si="7"/>
        <v>0</v>
      </c>
      <c r="AF13" s="356">
        <f t="shared" si="8"/>
        <v>0</v>
      </c>
      <c r="AG13" s="356">
        <f t="shared" si="9"/>
        <v>0</v>
      </c>
      <c r="AP13" s="22"/>
      <c r="AR13" s="23"/>
      <c r="AS13" s="13"/>
      <c r="AT13" s="22"/>
      <c r="AU13" s="23"/>
      <c r="AY13" s="14"/>
      <c r="AZ13" s="24"/>
    </row>
    <row r="14" spans="1:52" s="21" customFormat="1" ht="54" x14ac:dyDescent="0.25">
      <c r="A14" s="73"/>
      <c r="B14" s="73"/>
      <c r="C14" s="74" t="s">
        <v>131</v>
      </c>
      <c r="D14" s="74" t="s">
        <v>132</v>
      </c>
      <c r="E14" s="74"/>
      <c r="F14" s="74"/>
      <c r="G14" s="74">
        <v>0</v>
      </c>
      <c r="H14" s="75" t="s">
        <v>133</v>
      </c>
      <c r="I14" s="76"/>
      <c r="J14" s="77"/>
      <c r="K14" s="78"/>
      <c r="L14" s="79">
        <v>0</v>
      </c>
      <c r="M14" s="250" t="s">
        <v>134</v>
      </c>
      <c r="N14" s="337"/>
      <c r="O14" s="269"/>
      <c r="P14" s="346">
        <f t="shared" si="10"/>
        <v>0</v>
      </c>
      <c r="Q14" s="347">
        <f t="shared" si="0"/>
        <v>0</v>
      </c>
      <c r="R14" s="347">
        <f t="shared" si="1"/>
        <v>0</v>
      </c>
      <c r="S14" s="348">
        <f t="shared" si="2"/>
        <v>0</v>
      </c>
      <c r="T14" s="349">
        <f t="shared" si="3"/>
        <v>0</v>
      </c>
      <c r="U14" s="345">
        <f t="shared" si="4"/>
        <v>0</v>
      </c>
      <c r="V14" s="345">
        <f t="shared" si="5"/>
        <v>0</v>
      </c>
      <c r="W14" s="345">
        <f t="shared" si="6"/>
        <v>0</v>
      </c>
      <c r="X14" s="154" t="str">
        <f>""</f>
        <v/>
      </c>
      <c r="Y14" s="355" t="str">
        <f>IF(Tableau_Complet[[#This Row],[ÉLÉMENTS]]="","",Tableau_Complet[[#This Row],[ÉLÉMENTS]])</f>
        <v>Revêtement et finition extérieurs sur murs de fondations</v>
      </c>
      <c r="Z14" s="356" t="str">
        <f>IF(Tableau_Complet[[#This Row],[NIVEAU DE PRIORITÉ]]="","",Tableau_Complet[[#This Row],[NIVEAU DE PRIORITÉ]])</f>
        <v>n/a</v>
      </c>
      <c r="AA14" s="356">
        <f>IF(Tableau_Complet[[#This Row],[COÛTS DE REMPLACEMENT (dollars 2024) avant Taxes]]="","",Tableau_Complet[[#This Row],[COÛTS DE REMPLACEMENT (dollars 2024) avant Taxes]])</f>
        <v>0</v>
      </c>
      <c r="AB14" s="273" t="s">
        <v>121</v>
      </c>
      <c r="AC14" s="273" t="s">
        <v>127</v>
      </c>
      <c r="AD14" s="273" t="s">
        <v>127</v>
      </c>
      <c r="AE14" s="356">
        <f t="shared" si="7"/>
        <v>0</v>
      </c>
      <c r="AF14" s="356">
        <f t="shared" si="8"/>
        <v>0</v>
      </c>
      <c r="AG14" s="356">
        <f t="shared" si="9"/>
        <v>0</v>
      </c>
      <c r="AP14" s="22"/>
      <c r="AR14" s="23"/>
      <c r="AS14" s="13"/>
      <c r="AT14" s="22"/>
      <c r="AU14" s="23"/>
      <c r="AY14" s="14"/>
      <c r="AZ14" s="24"/>
    </row>
    <row r="15" spans="1:52" s="21" customFormat="1" ht="54" x14ac:dyDescent="0.25">
      <c r="A15" s="73"/>
      <c r="B15" s="73"/>
      <c r="C15" s="74" t="s">
        <v>131</v>
      </c>
      <c r="D15" s="74" t="s">
        <v>125</v>
      </c>
      <c r="E15" s="74"/>
      <c r="F15" s="74"/>
      <c r="G15" s="74">
        <v>0</v>
      </c>
      <c r="H15" s="75" t="s">
        <v>133</v>
      </c>
      <c r="I15" s="76"/>
      <c r="J15" s="77"/>
      <c r="K15" s="78"/>
      <c r="L15" s="79">
        <v>0</v>
      </c>
      <c r="M15" s="250" t="s">
        <v>134</v>
      </c>
      <c r="N15" s="337"/>
      <c r="O15" s="269"/>
      <c r="P15" s="346">
        <f t="shared" si="10"/>
        <v>0</v>
      </c>
      <c r="Q15" s="347">
        <f t="shared" si="0"/>
        <v>0</v>
      </c>
      <c r="R15" s="347">
        <f t="shared" si="1"/>
        <v>0</v>
      </c>
      <c r="S15" s="348">
        <f t="shared" si="2"/>
        <v>0</v>
      </c>
      <c r="T15" s="349">
        <f t="shared" si="3"/>
        <v>0</v>
      </c>
      <c r="U15" s="345">
        <f t="shared" si="4"/>
        <v>0</v>
      </c>
      <c r="V15" s="345">
        <f t="shared" si="5"/>
        <v>0</v>
      </c>
      <c r="W15" s="345">
        <f t="shared" si="6"/>
        <v>0</v>
      </c>
      <c r="X15" s="154" t="str">
        <f>""</f>
        <v/>
      </c>
      <c r="Y15" s="355" t="str">
        <f>IF(Tableau_Complet[[#This Row],[ÉLÉMENTS]]="","",Tableau_Complet[[#This Row],[ÉLÉMENTS]])</f>
        <v>Revêtement et finition extérieurs sur murs de fondations</v>
      </c>
      <c r="Z15" s="356" t="str">
        <f>IF(Tableau_Complet[[#This Row],[NIVEAU DE PRIORITÉ]]="","",Tableau_Complet[[#This Row],[NIVEAU DE PRIORITÉ]])</f>
        <v>n/a</v>
      </c>
      <c r="AA15" s="356">
        <f>IF(Tableau_Complet[[#This Row],[COÛTS DE REMPLACEMENT (dollars 2024) avant Taxes]]="","",Tableau_Complet[[#This Row],[COÛTS DE REMPLACEMENT (dollars 2024) avant Taxes]])</f>
        <v>0</v>
      </c>
      <c r="AB15" s="273" t="s">
        <v>121</v>
      </c>
      <c r="AC15" s="273" t="s">
        <v>127</v>
      </c>
      <c r="AD15" s="273" t="s">
        <v>127</v>
      </c>
      <c r="AE15" s="356">
        <f t="shared" si="7"/>
        <v>0</v>
      </c>
      <c r="AF15" s="356">
        <f t="shared" si="8"/>
        <v>0</v>
      </c>
      <c r="AG15" s="356">
        <f t="shared" si="9"/>
        <v>0</v>
      </c>
      <c r="AP15" s="22"/>
      <c r="AR15" s="23"/>
      <c r="AS15" s="13"/>
      <c r="AT15" s="22"/>
      <c r="AU15" s="23"/>
      <c r="AY15" s="14"/>
      <c r="AZ15" s="24"/>
    </row>
    <row r="16" spans="1:52" s="21" customFormat="1" ht="54" x14ac:dyDescent="0.25">
      <c r="A16" s="73"/>
      <c r="B16" s="73"/>
      <c r="C16" s="74" t="s">
        <v>135</v>
      </c>
      <c r="D16" s="74" t="s">
        <v>132</v>
      </c>
      <c r="E16" s="74"/>
      <c r="F16" s="74"/>
      <c r="G16" s="74">
        <v>0</v>
      </c>
      <c r="H16" s="75" t="s">
        <v>133</v>
      </c>
      <c r="I16" s="76"/>
      <c r="J16" s="77"/>
      <c r="K16" s="78"/>
      <c r="L16" s="79">
        <v>0</v>
      </c>
      <c r="M16" s="250" t="s">
        <v>134</v>
      </c>
      <c r="N16" s="337"/>
      <c r="O16" s="269"/>
      <c r="P16" s="346">
        <f t="shared" si="10"/>
        <v>0</v>
      </c>
      <c r="Q16" s="347">
        <f t="shared" si="0"/>
        <v>0</v>
      </c>
      <c r="R16" s="347">
        <f t="shared" si="1"/>
        <v>0</v>
      </c>
      <c r="S16" s="348">
        <f t="shared" si="2"/>
        <v>0</v>
      </c>
      <c r="T16" s="349">
        <f t="shared" si="3"/>
        <v>0</v>
      </c>
      <c r="U16" s="345">
        <f t="shared" si="4"/>
        <v>0</v>
      </c>
      <c r="V16" s="345">
        <f t="shared" si="5"/>
        <v>0</v>
      </c>
      <c r="W16" s="345">
        <f t="shared" si="6"/>
        <v>0</v>
      </c>
      <c r="X16" s="154" t="str">
        <f>""</f>
        <v/>
      </c>
      <c r="Y16" s="355" t="str">
        <f>IF(Tableau_Complet[[#This Row],[ÉLÉMENTS]]="","",Tableau_Complet[[#This Row],[ÉLÉMENTS]])</f>
        <v xml:space="preserve">Système de drainage des fondations
</v>
      </c>
      <c r="Z16" s="356" t="str">
        <f>IF(Tableau_Complet[[#This Row],[NIVEAU DE PRIORITÉ]]="","",Tableau_Complet[[#This Row],[NIVEAU DE PRIORITÉ]])</f>
        <v>n/a</v>
      </c>
      <c r="AA16" s="356">
        <f>IF(Tableau_Complet[[#This Row],[COÛTS DE REMPLACEMENT (dollars 2024) avant Taxes]]="","",Tableau_Complet[[#This Row],[COÛTS DE REMPLACEMENT (dollars 2024) avant Taxes]])</f>
        <v>0</v>
      </c>
      <c r="AB16" s="273" t="s">
        <v>121</v>
      </c>
      <c r="AC16" s="273" t="s">
        <v>127</v>
      </c>
      <c r="AD16" s="273" t="s">
        <v>127</v>
      </c>
      <c r="AE16" s="356">
        <f t="shared" si="7"/>
        <v>0</v>
      </c>
      <c r="AF16" s="356">
        <f t="shared" si="8"/>
        <v>0</v>
      </c>
      <c r="AG16" s="356">
        <f t="shared" si="9"/>
        <v>0</v>
      </c>
      <c r="AP16" s="22"/>
      <c r="AR16" s="23"/>
      <c r="AS16" s="13"/>
      <c r="AT16" s="22"/>
      <c r="AU16" s="23"/>
      <c r="AY16" s="14"/>
      <c r="AZ16" s="24"/>
    </row>
    <row r="17" spans="1:52" s="21" customFormat="1" ht="54" x14ac:dyDescent="0.25">
      <c r="A17" s="73"/>
      <c r="B17" s="73"/>
      <c r="C17" s="74" t="s">
        <v>135</v>
      </c>
      <c r="D17" s="74" t="s">
        <v>125</v>
      </c>
      <c r="E17" s="74"/>
      <c r="F17" s="74"/>
      <c r="G17" s="74">
        <v>0</v>
      </c>
      <c r="H17" s="75" t="s">
        <v>133</v>
      </c>
      <c r="I17" s="76"/>
      <c r="J17" s="77"/>
      <c r="K17" s="78"/>
      <c r="L17" s="79">
        <v>0</v>
      </c>
      <c r="M17" s="250" t="s">
        <v>134</v>
      </c>
      <c r="N17" s="337"/>
      <c r="O17" s="269"/>
      <c r="P17" s="346">
        <f t="shared" si="10"/>
        <v>0</v>
      </c>
      <c r="Q17" s="347">
        <f t="shared" si="0"/>
        <v>0</v>
      </c>
      <c r="R17" s="347">
        <f t="shared" si="1"/>
        <v>0</v>
      </c>
      <c r="S17" s="348">
        <f t="shared" si="2"/>
        <v>0</v>
      </c>
      <c r="T17" s="349">
        <f t="shared" si="3"/>
        <v>0</v>
      </c>
      <c r="U17" s="345">
        <f t="shared" si="4"/>
        <v>0</v>
      </c>
      <c r="V17" s="345">
        <f t="shared" si="5"/>
        <v>0</v>
      </c>
      <c r="W17" s="345">
        <f t="shared" si="6"/>
        <v>0</v>
      </c>
      <c r="X17" s="154" t="str">
        <f>""</f>
        <v/>
      </c>
      <c r="Y17" s="355" t="str">
        <f>IF(Tableau_Complet[[#This Row],[ÉLÉMENTS]]="","",Tableau_Complet[[#This Row],[ÉLÉMENTS]])</f>
        <v xml:space="preserve">Système de drainage des fondations
</v>
      </c>
      <c r="Z17" s="356" t="str">
        <f>IF(Tableau_Complet[[#This Row],[NIVEAU DE PRIORITÉ]]="","",Tableau_Complet[[#This Row],[NIVEAU DE PRIORITÉ]])</f>
        <v>n/a</v>
      </c>
      <c r="AA17" s="356">
        <f>IF(Tableau_Complet[[#This Row],[COÛTS DE REMPLACEMENT (dollars 2024) avant Taxes]]="","",Tableau_Complet[[#This Row],[COÛTS DE REMPLACEMENT (dollars 2024) avant Taxes]])</f>
        <v>0</v>
      </c>
      <c r="AB17" s="273" t="s">
        <v>121</v>
      </c>
      <c r="AC17" s="273" t="s">
        <v>127</v>
      </c>
      <c r="AD17" s="273" t="s">
        <v>127</v>
      </c>
      <c r="AE17" s="356">
        <f t="shared" si="7"/>
        <v>0</v>
      </c>
      <c r="AF17" s="356">
        <f t="shared" si="8"/>
        <v>0</v>
      </c>
      <c r="AG17" s="356">
        <f t="shared" si="9"/>
        <v>0</v>
      </c>
      <c r="AP17" s="22"/>
      <c r="AR17" s="23"/>
      <c r="AS17" s="13"/>
      <c r="AT17" s="22"/>
      <c r="AU17" s="23"/>
      <c r="AY17" s="14"/>
      <c r="AZ17" s="24"/>
    </row>
    <row r="18" spans="1:52" s="21" customFormat="1" ht="54" x14ac:dyDescent="0.25">
      <c r="A18" s="73"/>
      <c r="B18" s="73"/>
      <c r="C18" s="74" t="s">
        <v>136</v>
      </c>
      <c r="D18" s="74" t="s">
        <v>125</v>
      </c>
      <c r="E18" s="74"/>
      <c r="F18" s="74"/>
      <c r="G18" s="74">
        <v>0</v>
      </c>
      <c r="H18" s="75" t="s">
        <v>133</v>
      </c>
      <c r="I18" s="76"/>
      <c r="J18" s="77"/>
      <c r="K18" s="78"/>
      <c r="L18" s="79">
        <v>0</v>
      </c>
      <c r="M18" s="250" t="s">
        <v>134</v>
      </c>
      <c r="N18" s="337"/>
      <c r="O18" s="269"/>
      <c r="P18" s="346">
        <f t="shared" si="10"/>
        <v>0</v>
      </c>
      <c r="Q18" s="347">
        <f t="shared" si="0"/>
        <v>0</v>
      </c>
      <c r="R18" s="347">
        <f t="shared" si="1"/>
        <v>0</v>
      </c>
      <c r="S18" s="348">
        <f t="shared" si="2"/>
        <v>0</v>
      </c>
      <c r="T18" s="349">
        <f t="shared" si="3"/>
        <v>0</v>
      </c>
      <c r="U18" s="345">
        <f t="shared" si="4"/>
        <v>0</v>
      </c>
      <c r="V18" s="345">
        <f t="shared" si="5"/>
        <v>0</v>
      </c>
      <c r="W18" s="345">
        <f t="shared" si="6"/>
        <v>0</v>
      </c>
      <c r="X18" s="154" t="str">
        <f>""</f>
        <v/>
      </c>
      <c r="Y18" s="355" t="str">
        <f>IF(Tableau_Complet[[#This Row],[ÉLÉMENTS]]="","",Tableau_Complet[[#This Row],[ÉLÉMENTS]])</f>
        <v xml:space="preserve">Pieux, micropieux, radiers
</v>
      </c>
      <c r="Z18" s="356" t="str">
        <f>IF(Tableau_Complet[[#This Row],[NIVEAU DE PRIORITÉ]]="","",Tableau_Complet[[#This Row],[NIVEAU DE PRIORITÉ]])</f>
        <v>n/a</v>
      </c>
      <c r="AA18" s="356">
        <f>IF(Tableau_Complet[[#This Row],[COÛTS DE REMPLACEMENT (dollars 2024) avant Taxes]]="","",Tableau_Complet[[#This Row],[COÛTS DE REMPLACEMENT (dollars 2024) avant Taxes]])</f>
        <v>0</v>
      </c>
      <c r="AB18" s="273" t="s">
        <v>121</v>
      </c>
      <c r="AC18" s="273" t="s">
        <v>127</v>
      </c>
      <c r="AD18" s="273" t="s">
        <v>127</v>
      </c>
      <c r="AE18" s="356">
        <f t="shared" si="7"/>
        <v>0</v>
      </c>
      <c r="AF18" s="356">
        <f t="shared" si="8"/>
        <v>0</v>
      </c>
      <c r="AG18" s="356">
        <f t="shared" si="9"/>
        <v>0</v>
      </c>
      <c r="AP18" s="22"/>
      <c r="AR18" s="23"/>
      <c r="AS18" s="13"/>
      <c r="AT18" s="22"/>
      <c r="AU18" s="23"/>
      <c r="AY18" s="14"/>
      <c r="AZ18" s="24"/>
    </row>
    <row r="19" spans="1:52" s="21" customFormat="1" ht="36" x14ac:dyDescent="0.25">
      <c r="A19" s="73"/>
      <c r="B19" s="73"/>
      <c r="C19" s="74" t="s">
        <v>137</v>
      </c>
      <c r="D19" s="74" t="s">
        <v>125</v>
      </c>
      <c r="E19" s="74"/>
      <c r="F19" s="74"/>
      <c r="G19" s="74">
        <v>0</v>
      </c>
      <c r="H19" s="75" t="s">
        <v>133</v>
      </c>
      <c r="I19" s="76"/>
      <c r="J19" s="77"/>
      <c r="K19" s="78"/>
      <c r="L19" s="79">
        <v>0</v>
      </c>
      <c r="M19" s="250" t="s">
        <v>134</v>
      </c>
      <c r="N19" s="337"/>
      <c r="O19" s="269"/>
      <c r="P19" s="346">
        <f t="shared" si="10"/>
        <v>0</v>
      </c>
      <c r="Q19" s="347">
        <f t="shared" si="0"/>
        <v>0</v>
      </c>
      <c r="R19" s="347">
        <f t="shared" si="1"/>
        <v>0</v>
      </c>
      <c r="S19" s="348">
        <f t="shared" si="2"/>
        <v>0</v>
      </c>
      <c r="T19" s="349">
        <f t="shared" si="3"/>
        <v>0</v>
      </c>
      <c r="U19" s="345">
        <f t="shared" si="4"/>
        <v>0</v>
      </c>
      <c r="V19" s="345">
        <f t="shared" si="5"/>
        <v>0</v>
      </c>
      <c r="W19" s="345">
        <f t="shared" si="6"/>
        <v>0</v>
      </c>
      <c r="X19" s="154" t="str">
        <f>""</f>
        <v/>
      </c>
      <c r="Y19" s="355" t="str">
        <f>IF(Tableau_Complet[[#This Row],[ÉLÉMENTS]]="","",Tableau_Complet[[#This Row],[ÉLÉMENTS]])</f>
        <v xml:space="preserve">Dalles sur sol
</v>
      </c>
      <c r="Z19" s="356" t="str">
        <f>IF(Tableau_Complet[[#This Row],[NIVEAU DE PRIORITÉ]]="","",Tableau_Complet[[#This Row],[NIVEAU DE PRIORITÉ]])</f>
        <v>n/a</v>
      </c>
      <c r="AA19" s="356">
        <f>IF(Tableau_Complet[[#This Row],[COÛTS DE REMPLACEMENT (dollars 2024) avant Taxes]]="","",Tableau_Complet[[#This Row],[COÛTS DE REMPLACEMENT (dollars 2024) avant Taxes]])</f>
        <v>0</v>
      </c>
      <c r="AB19" s="273" t="s">
        <v>121</v>
      </c>
      <c r="AC19" s="273" t="s">
        <v>127</v>
      </c>
      <c r="AD19" s="273" t="s">
        <v>127</v>
      </c>
      <c r="AE19" s="356">
        <f t="shared" si="7"/>
        <v>0</v>
      </c>
      <c r="AF19" s="356">
        <f t="shared" si="8"/>
        <v>0</v>
      </c>
      <c r="AG19" s="356">
        <f t="shared" si="9"/>
        <v>0</v>
      </c>
      <c r="AP19" s="22"/>
      <c r="AR19" s="23"/>
      <c r="AS19" s="13"/>
      <c r="AT19" s="22"/>
      <c r="AU19" s="23"/>
      <c r="AY19" s="14"/>
      <c r="AZ19" s="24"/>
    </row>
    <row r="20" spans="1:52" s="21" customFormat="1" ht="36" x14ac:dyDescent="0.25">
      <c r="A20" s="73"/>
      <c r="B20" s="73"/>
      <c r="C20" s="74" t="s">
        <v>138</v>
      </c>
      <c r="D20" s="74" t="s">
        <v>125</v>
      </c>
      <c r="E20" s="74"/>
      <c r="F20" s="74"/>
      <c r="G20" s="74">
        <v>0</v>
      </c>
      <c r="H20" s="75" t="s">
        <v>133</v>
      </c>
      <c r="I20" s="76"/>
      <c r="J20" s="77"/>
      <c r="K20" s="78"/>
      <c r="L20" s="79">
        <v>0</v>
      </c>
      <c r="M20" s="250" t="s">
        <v>134</v>
      </c>
      <c r="N20" s="337"/>
      <c r="O20" s="269"/>
      <c r="P20" s="346">
        <f t="shared" si="10"/>
        <v>0</v>
      </c>
      <c r="Q20" s="347">
        <f t="shared" si="0"/>
        <v>0</v>
      </c>
      <c r="R20" s="347">
        <f t="shared" si="1"/>
        <v>0</v>
      </c>
      <c r="S20" s="348">
        <f t="shared" si="2"/>
        <v>0</v>
      </c>
      <c r="T20" s="349">
        <f t="shared" si="3"/>
        <v>0</v>
      </c>
      <c r="U20" s="345">
        <f t="shared" si="4"/>
        <v>0</v>
      </c>
      <c r="V20" s="345">
        <f t="shared" si="5"/>
        <v>0</v>
      </c>
      <c r="W20" s="345">
        <f t="shared" si="6"/>
        <v>0</v>
      </c>
      <c r="X20" s="154" t="str">
        <f>""</f>
        <v/>
      </c>
      <c r="Y20" s="355" t="str">
        <f>IF(Tableau_Complet[[#This Row],[ÉLÉMENTS]]="","",Tableau_Complet[[#This Row],[ÉLÉMENTS]])</f>
        <v xml:space="preserve">Fosses d'ascenseurs
</v>
      </c>
      <c r="Z20" s="356" t="str">
        <f>IF(Tableau_Complet[[#This Row],[NIVEAU DE PRIORITÉ]]="","",Tableau_Complet[[#This Row],[NIVEAU DE PRIORITÉ]])</f>
        <v>n/a</v>
      </c>
      <c r="AA20" s="356">
        <f>IF(Tableau_Complet[[#This Row],[COÛTS DE REMPLACEMENT (dollars 2024) avant Taxes]]="","",Tableau_Complet[[#This Row],[COÛTS DE REMPLACEMENT (dollars 2024) avant Taxes]])</f>
        <v>0</v>
      </c>
      <c r="AB20" s="273" t="s">
        <v>121</v>
      </c>
      <c r="AC20" s="273" t="s">
        <v>127</v>
      </c>
      <c r="AD20" s="273" t="s">
        <v>127</v>
      </c>
      <c r="AE20" s="356">
        <f t="shared" si="7"/>
        <v>0</v>
      </c>
      <c r="AF20" s="356">
        <f t="shared" si="8"/>
        <v>0</v>
      </c>
      <c r="AG20" s="356">
        <f t="shared" si="9"/>
        <v>0</v>
      </c>
      <c r="AP20" s="22"/>
      <c r="AR20" s="23"/>
      <c r="AS20" s="13"/>
      <c r="AT20" s="22"/>
      <c r="AU20" s="23"/>
      <c r="AY20" s="14"/>
      <c r="AZ20" s="24"/>
    </row>
    <row r="21" spans="1:52" s="21" customFormat="1" ht="18" x14ac:dyDescent="0.25">
      <c r="A21" s="73"/>
      <c r="B21" s="73"/>
      <c r="C21" s="74"/>
      <c r="D21" s="74"/>
      <c r="E21" s="74"/>
      <c r="F21" s="74"/>
      <c r="G21" s="74"/>
      <c r="H21" s="75"/>
      <c r="I21" s="76"/>
      <c r="J21" s="77"/>
      <c r="K21" s="78"/>
      <c r="L21" s="79"/>
      <c r="M21" s="250"/>
      <c r="N21" s="337"/>
      <c r="O21" s="269"/>
      <c r="P21" s="346">
        <f>IF(M21="Urgent",L21,0)</f>
        <v>0</v>
      </c>
      <c r="Q21" s="347">
        <f>IF(M21="Prioritaire",L21,0)</f>
        <v>0</v>
      </c>
      <c r="R21" s="347">
        <f>IF(M21="Requis",L21,0)</f>
        <v>0</v>
      </c>
      <c r="S21" s="348">
        <f>IF(M21="Recommandé",L21,0)</f>
        <v>0</v>
      </c>
      <c r="T21" s="349">
        <f>IF(AND(K21&gt;=0,K21&lt;2),L21,0)</f>
        <v>0</v>
      </c>
      <c r="U21" s="345">
        <f>IF(AND(K21&gt;=2,K21&lt;6),L21,0)</f>
        <v>0</v>
      </c>
      <c r="V21" s="345">
        <f>IF(AND(K21&gt;=6,K21&lt;11),L21,0)</f>
        <v>0</v>
      </c>
      <c r="W21" s="345">
        <f>IF(AND(K21&gt;=11,K21&lt;26),L21,0)</f>
        <v>0</v>
      </c>
      <c r="X21" s="154" t="str">
        <f>""</f>
        <v/>
      </c>
      <c r="Y21" s="355" t="str">
        <f>IF(Tableau_Complet[[#This Row],[ÉLÉMENTS]]="","",Tableau_Complet[[#This Row],[ÉLÉMENTS]])</f>
        <v/>
      </c>
      <c r="Z21" s="356" t="str">
        <f>IF(Tableau_Complet[[#This Row],[NIVEAU DE PRIORITÉ]]="","",Tableau_Complet[[#This Row],[NIVEAU DE PRIORITÉ]])</f>
        <v/>
      </c>
      <c r="AA21" s="356" t="str">
        <f>IF(Tableau_Complet[[#This Row],[COÛTS DE REMPLACEMENT (dollars 2024) avant Taxes]]="","",Tableau_Complet[[#This Row],[COÛTS DE REMPLACEMENT (dollars 2024) avant Taxes]])</f>
        <v/>
      </c>
      <c r="AB21" s="273"/>
      <c r="AC21" s="273"/>
      <c r="AD21" s="273"/>
      <c r="AE21" s="356" t="str">
        <f>IF(AA21="","",IF(AB21="Oui",AA21,0))</f>
        <v/>
      </c>
      <c r="AF21" s="356" t="str">
        <f t="shared" ref="AF21:AG24" si="11">IF($AA21="","",IF(AC21="Oui",$AA21,0))</f>
        <v/>
      </c>
      <c r="AG21" s="356" t="str">
        <f t="shared" si="11"/>
        <v/>
      </c>
      <c r="AP21" s="22"/>
      <c r="AR21" s="23"/>
      <c r="AS21" s="13"/>
      <c r="AT21" s="22"/>
      <c r="AU21" s="23"/>
      <c r="AY21" s="14"/>
      <c r="AZ21" s="24"/>
    </row>
    <row r="22" spans="1:52" s="21" customFormat="1" ht="18" x14ac:dyDescent="0.25">
      <c r="A22" s="73"/>
      <c r="B22" s="73"/>
      <c r="C22" s="74"/>
      <c r="D22" s="74"/>
      <c r="E22" s="74"/>
      <c r="F22" s="74"/>
      <c r="G22" s="74"/>
      <c r="H22" s="75"/>
      <c r="I22" s="76"/>
      <c r="J22" s="77"/>
      <c r="K22" s="78"/>
      <c r="L22" s="79"/>
      <c r="M22" s="250"/>
      <c r="N22" s="337"/>
      <c r="O22" s="269"/>
      <c r="P22" s="346">
        <f>IF(M22="Urgent",L22,0)</f>
        <v>0</v>
      </c>
      <c r="Q22" s="347">
        <f>IF(M22="Prioritaire",L22,0)</f>
        <v>0</v>
      </c>
      <c r="R22" s="347">
        <f>IF(M22="Requis",L22,0)</f>
        <v>0</v>
      </c>
      <c r="S22" s="348">
        <f>IF(M22="Recommandé",L22,0)</f>
        <v>0</v>
      </c>
      <c r="T22" s="349">
        <f>IF(AND(K22&gt;=0,K22&lt;2),L22,0)</f>
        <v>0</v>
      </c>
      <c r="U22" s="345">
        <f>IF(AND(K22&gt;=2,K22&lt;6),L22,0)</f>
        <v>0</v>
      </c>
      <c r="V22" s="345">
        <f>IF(AND(K22&gt;=6,K22&lt;11),L22,0)</f>
        <v>0</v>
      </c>
      <c r="W22" s="345">
        <f>IF(AND(K22&gt;=11,K22&lt;26),L22,0)</f>
        <v>0</v>
      </c>
      <c r="X22" s="154" t="str">
        <f>""</f>
        <v/>
      </c>
      <c r="Y22" s="355" t="str">
        <f>IF(Tableau_Complet[[#This Row],[ÉLÉMENTS]]="","",Tableau_Complet[[#This Row],[ÉLÉMENTS]])</f>
        <v/>
      </c>
      <c r="Z22" s="356" t="str">
        <f>IF(Tableau_Complet[[#This Row],[NIVEAU DE PRIORITÉ]]="","",Tableau_Complet[[#This Row],[NIVEAU DE PRIORITÉ]])</f>
        <v/>
      </c>
      <c r="AA22" s="356" t="str">
        <f>IF(Tableau_Complet[[#This Row],[COÛTS DE REMPLACEMENT (dollars 2024) avant Taxes]]="","",Tableau_Complet[[#This Row],[COÛTS DE REMPLACEMENT (dollars 2024) avant Taxes]])</f>
        <v/>
      </c>
      <c r="AB22" s="273"/>
      <c r="AC22" s="273"/>
      <c r="AD22" s="273"/>
      <c r="AE22" s="356" t="str">
        <f>IF(AA22="","",IF(AB22="Oui",AA22,0))</f>
        <v/>
      </c>
      <c r="AF22" s="356" t="str">
        <f t="shared" si="11"/>
        <v/>
      </c>
      <c r="AG22" s="356" t="str">
        <f t="shared" si="11"/>
        <v/>
      </c>
      <c r="AP22" s="22"/>
      <c r="AR22" s="23"/>
      <c r="AS22" s="13"/>
      <c r="AT22" s="22"/>
      <c r="AU22" s="23"/>
      <c r="AY22" s="14"/>
      <c r="AZ22" s="24"/>
    </row>
    <row r="23" spans="1:52" s="21" customFormat="1" ht="18" x14ac:dyDescent="0.25">
      <c r="A23" s="73"/>
      <c r="B23" s="73"/>
      <c r="C23" s="74"/>
      <c r="D23" s="74"/>
      <c r="E23" s="74"/>
      <c r="F23" s="74"/>
      <c r="G23" s="74"/>
      <c r="H23" s="75"/>
      <c r="I23" s="76"/>
      <c r="J23" s="77"/>
      <c r="K23" s="78"/>
      <c r="L23" s="79"/>
      <c r="M23" s="250"/>
      <c r="N23" s="337"/>
      <c r="O23" s="269"/>
      <c r="P23" s="346">
        <f>IF(M23="Urgent",L23,0)</f>
        <v>0</v>
      </c>
      <c r="Q23" s="347">
        <f>IF(M23="Prioritaire",L23,0)</f>
        <v>0</v>
      </c>
      <c r="R23" s="347">
        <f>IF(M23="Requis",L23,0)</f>
        <v>0</v>
      </c>
      <c r="S23" s="348">
        <f>IF(M23="Recommandé",L23,0)</f>
        <v>0</v>
      </c>
      <c r="T23" s="349">
        <f>IF(AND(K23&gt;=0,K23&lt;2),L23,0)</f>
        <v>0</v>
      </c>
      <c r="U23" s="345">
        <f>IF(AND(K23&gt;=2,K23&lt;6),L23,0)</f>
        <v>0</v>
      </c>
      <c r="V23" s="345">
        <f>IF(AND(K23&gt;=6,K23&lt;11),L23,0)</f>
        <v>0</v>
      </c>
      <c r="W23" s="345">
        <f>IF(AND(K23&gt;=11,K23&lt;26),L23,0)</f>
        <v>0</v>
      </c>
      <c r="X23" s="154" t="str">
        <f>""</f>
        <v/>
      </c>
      <c r="Y23" s="355" t="str">
        <f>IF(Tableau_Complet[[#This Row],[ÉLÉMENTS]]="","",Tableau_Complet[[#This Row],[ÉLÉMENTS]])</f>
        <v/>
      </c>
      <c r="Z23" s="356" t="str">
        <f>IF(Tableau_Complet[[#This Row],[NIVEAU DE PRIORITÉ]]="","",Tableau_Complet[[#This Row],[NIVEAU DE PRIORITÉ]])</f>
        <v/>
      </c>
      <c r="AA23" s="356" t="str">
        <f>IF(Tableau_Complet[[#This Row],[COÛTS DE REMPLACEMENT (dollars 2024) avant Taxes]]="","",Tableau_Complet[[#This Row],[COÛTS DE REMPLACEMENT (dollars 2024) avant Taxes]])</f>
        <v/>
      </c>
      <c r="AB23" s="273"/>
      <c r="AC23" s="273"/>
      <c r="AD23" s="273"/>
      <c r="AE23" s="356" t="str">
        <f>IF(AA23="","",IF(AB23="Oui",AA23,0))</f>
        <v/>
      </c>
      <c r="AF23" s="356" t="str">
        <f t="shared" si="11"/>
        <v/>
      </c>
      <c r="AG23" s="356" t="str">
        <f t="shared" si="11"/>
        <v/>
      </c>
      <c r="AP23" s="22"/>
      <c r="AR23" s="23"/>
      <c r="AS23" s="13"/>
      <c r="AT23" s="22"/>
      <c r="AU23" s="23"/>
      <c r="AY23" s="14"/>
      <c r="AZ23" s="24"/>
    </row>
    <row r="24" spans="1:52" s="21" customFormat="1" ht="18" x14ac:dyDescent="0.25">
      <c r="A24" s="73"/>
      <c r="B24" s="73"/>
      <c r="C24" s="74"/>
      <c r="D24" s="74"/>
      <c r="E24" s="74"/>
      <c r="F24" s="74"/>
      <c r="G24" s="74"/>
      <c r="H24" s="75"/>
      <c r="I24" s="76"/>
      <c r="J24" s="77"/>
      <c r="K24" s="78"/>
      <c r="L24" s="79"/>
      <c r="M24" s="250"/>
      <c r="N24" s="337"/>
      <c r="O24" s="269"/>
      <c r="P24" s="346">
        <f>IF(M24="Urgent",L24,0)</f>
        <v>0</v>
      </c>
      <c r="Q24" s="347">
        <f>IF(M24="Prioritaire",L24,0)</f>
        <v>0</v>
      </c>
      <c r="R24" s="347">
        <f>IF(M24="Requis",L24,0)</f>
        <v>0</v>
      </c>
      <c r="S24" s="348">
        <f>IF(M24="Recommandé",L24,0)</f>
        <v>0</v>
      </c>
      <c r="T24" s="349">
        <f>IF(AND(K24&gt;=0,K24&lt;2),L24,0)</f>
        <v>0</v>
      </c>
      <c r="U24" s="345">
        <f>IF(AND(K24&gt;=2,K24&lt;6),L24,0)</f>
        <v>0</v>
      </c>
      <c r="V24" s="345">
        <f>IF(AND(K24&gt;=6,K24&lt;11),L24,0)</f>
        <v>0</v>
      </c>
      <c r="W24" s="345">
        <f>IF(AND(K24&gt;=11,K24&lt;26),L24,0)</f>
        <v>0</v>
      </c>
      <c r="X24" s="154" t="str">
        <f>""</f>
        <v/>
      </c>
      <c r="Y24" s="355" t="str">
        <f>IF(Tableau_Complet[[#This Row],[ÉLÉMENTS]]="","",Tableau_Complet[[#This Row],[ÉLÉMENTS]])</f>
        <v/>
      </c>
      <c r="Z24" s="356" t="str">
        <f>IF(Tableau_Complet[[#This Row],[NIVEAU DE PRIORITÉ]]="","",Tableau_Complet[[#This Row],[NIVEAU DE PRIORITÉ]])</f>
        <v/>
      </c>
      <c r="AA24" s="356" t="str">
        <f>IF(Tableau_Complet[[#This Row],[COÛTS DE REMPLACEMENT (dollars 2024) avant Taxes]]="","",Tableau_Complet[[#This Row],[COÛTS DE REMPLACEMENT (dollars 2024) avant Taxes]])</f>
        <v/>
      </c>
      <c r="AB24" s="273"/>
      <c r="AC24" s="273"/>
      <c r="AD24" s="273"/>
      <c r="AE24" s="356" t="str">
        <f>IF(AA24="","",IF(AB24="Oui",AA24,0))</f>
        <v/>
      </c>
      <c r="AF24" s="356" t="str">
        <f t="shared" si="11"/>
        <v/>
      </c>
      <c r="AG24" s="356" t="str">
        <f t="shared" si="11"/>
        <v/>
      </c>
      <c r="AP24" s="22"/>
      <c r="AR24" s="23"/>
      <c r="AS24" s="13"/>
      <c r="AT24" s="22"/>
      <c r="AU24" s="23"/>
      <c r="AY24" s="14"/>
      <c r="AZ24" s="24"/>
    </row>
    <row r="25" spans="1:52" s="137" customFormat="1" ht="75" customHeight="1" x14ac:dyDescent="0.25">
      <c r="A25" s="124" t="s">
        <v>139</v>
      </c>
      <c r="B25" s="124"/>
      <c r="C25" s="125" t="s">
        <v>140</v>
      </c>
      <c r="D25" s="125"/>
      <c r="E25" s="125"/>
      <c r="F25" s="125"/>
      <c r="G25" s="125"/>
      <c r="H25" s="126"/>
      <c r="I25" s="127"/>
      <c r="J25" s="128"/>
      <c r="K25" s="129"/>
      <c r="L25" s="130"/>
      <c r="M25" s="131"/>
      <c r="N25" s="132">
        <f>SUM(L26:L28)</f>
        <v>0</v>
      </c>
      <c r="O25" s="124"/>
      <c r="P25" s="121">
        <f t="shared" ref="P25" si="12">IF(M25="Urgent",L25,0)</f>
        <v>0</v>
      </c>
      <c r="Q25" s="122">
        <f t="shared" ref="Q25" si="13">IF(M25="Prioritaire",L25,0)</f>
        <v>0</v>
      </c>
      <c r="R25" s="122">
        <f t="shared" ref="R25" si="14">IF(M25="Requis",L25,0)</f>
        <v>0</v>
      </c>
      <c r="S25" s="123">
        <f t="shared" ref="S25" si="15">IF(M25="Recommandé",L25,0)</f>
        <v>0</v>
      </c>
      <c r="T25" s="133">
        <f t="shared" ref="T25" si="16">IF(AND(K25&gt;=0,K25&lt;2),L25,0)</f>
        <v>0</v>
      </c>
      <c r="U25" s="134">
        <f t="shared" ref="U25" si="17">IF(AND(K25&gt;=2,K25&lt;6),L25,0)</f>
        <v>0</v>
      </c>
      <c r="V25" s="134">
        <f t="shared" ref="V25" si="18">IF(AND(K25&gt;=6,K25&lt;11),L25,0)</f>
        <v>0</v>
      </c>
      <c r="W25" s="134">
        <f t="shared" ref="W25" si="19">IF(AND(K25&gt;=11,K25&lt;26),L25,0)</f>
        <v>0</v>
      </c>
      <c r="X25" s="135" t="str">
        <f>""</f>
        <v/>
      </c>
      <c r="Y25" s="136" t="str">
        <f>IF(Tableau_Complet[[#This Row],[ÉLÉMENTS]]="","",Tableau_Complet[[#This Row],[ÉLÉMENTS]])</f>
        <v xml:space="preserve">Toit
</v>
      </c>
      <c r="Z25" s="135" t="str">
        <f>IF(Tableau_Complet[[#This Row],[NIVEAU DE PRIORITÉ]]="","",Tableau_Complet[[#This Row],[NIVEAU DE PRIORITÉ]])</f>
        <v/>
      </c>
      <c r="AA25" s="135" t="str">
        <f>IF(Tableau_Complet[[#This Row],[COÛTS DE REMPLACEMENT (dollars 2024) avant Taxes]]="","",Tableau_Complet[[#This Row],[COÛTS DE REMPLACEMENT (dollars 2024) avant Taxes]])</f>
        <v/>
      </c>
      <c r="AB25" s="135" t="s">
        <v>121</v>
      </c>
      <c r="AC25" s="135" t="s">
        <v>121</v>
      </c>
      <c r="AD25" s="135" t="s">
        <v>121</v>
      </c>
      <c r="AE25" s="135" t="str">
        <f t="shared" ref="AE25" si="20">IF(AA25="","",IF(AB25="Oui",AA25,0))</f>
        <v/>
      </c>
      <c r="AF25" s="135" t="str">
        <f t="shared" ref="AF25" si="21">IF($AA25="","",IF(AC25="Oui",$AA25,0))</f>
        <v/>
      </c>
      <c r="AG25" s="135" t="str">
        <f t="shared" ref="AG25" si="22">IF($AA25="","",IF(AD25="Oui",$AA25,0))</f>
        <v/>
      </c>
      <c r="AP25" s="138"/>
      <c r="AR25" s="139"/>
      <c r="AS25" s="140"/>
      <c r="AT25" s="138"/>
      <c r="AU25" s="139"/>
      <c r="AY25" s="141"/>
      <c r="AZ25" s="142"/>
    </row>
    <row r="26" spans="1:52" s="21" customFormat="1" ht="18" x14ac:dyDescent="0.25">
      <c r="A26" s="73"/>
      <c r="B26" s="73"/>
      <c r="C26" s="74" t="s">
        <v>141</v>
      </c>
      <c r="D26" s="74" t="s">
        <v>125</v>
      </c>
      <c r="E26" s="74"/>
      <c r="F26" s="74"/>
      <c r="G26" s="74">
        <v>0</v>
      </c>
      <c r="H26" s="75" t="s">
        <v>133</v>
      </c>
      <c r="I26" s="76"/>
      <c r="J26" s="77"/>
      <c r="K26" s="78"/>
      <c r="L26" s="79">
        <v>0</v>
      </c>
      <c r="M26" s="250" t="s">
        <v>134</v>
      </c>
      <c r="N26" s="337"/>
      <c r="O26" s="269"/>
      <c r="P26" s="346">
        <f>IF(M26="Urgent",L26,0)</f>
        <v>0</v>
      </c>
      <c r="Q26" s="347">
        <f>IF(M26="Prioritaire",L26,0)</f>
        <v>0</v>
      </c>
      <c r="R26" s="347">
        <f>IF(M26="Requis",L26,0)</f>
        <v>0</v>
      </c>
      <c r="S26" s="348">
        <f>IF(M26="Recommandé",L26,0)</f>
        <v>0</v>
      </c>
      <c r="T26" s="349">
        <f>IF(AND(K26&gt;=0,K26&lt;2),L26,0)</f>
        <v>0</v>
      </c>
      <c r="U26" s="345">
        <f>IF(AND(K26&gt;=2,K26&lt;6),L26,0)</f>
        <v>0</v>
      </c>
      <c r="V26" s="345">
        <f>IF(AND(K26&gt;=6,K26&lt;11),L26,0)</f>
        <v>0</v>
      </c>
      <c r="W26" s="345">
        <f>IF(AND(K26&gt;=11,K26&lt;26),L26,0)</f>
        <v>0</v>
      </c>
      <c r="X26" s="154" t="str">
        <f>""</f>
        <v/>
      </c>
      <c r="Y26" s="355" t="str">
        <f>IF(Tableau_Complet[[#This Row],[ÉLÉMENTS]]="","",Tableau_Complet[[#This Row],[ÉLÉMENTS]])</f>
        <v>Structure de toit</v>
      </c>
      <c r="Z26" s="356" t="str">
        <f>IF(Tableau_Complet[[#This Row],[NIVEAU DE PRIORITÉ]]="","",Tableau_Complet[[#This Row],[NIVEAU DE PRIORITÉ]])</f>
        <v>n/a</v>
      </c>
      <c r="AA26" s="356">
        <f>IF(Tableau_Complet[[#This Row],[COÛTS DE REMPLACEMENT (dollars 2024) avant Taxes]]="","",Tableau_Complet[[#This Row],[COÛTS DE REMPLACEMENT (dollars 2024) avant Taxes]])</f>
        <v>0</v>
      </c>
      <c r="AB26" s="273"/>
      <c r="AC26" s="273"/>
      <c r="AD26" s="273"/>
      <c r="AE26" s="356">
        <f>IF(AA26="","",IF(AB26="Oui",AA26,0))</f>
        <v>0</v>
      </c>
      <c r="AF26" s="356">
        <f>IF($AA26="","",IF(AC26="Oui",$AA26,0))</f>
        <v>0</v>
      </c>
      <c r="AG26" s="356">
        <f>IF($AA26="","",IF(AD26="Oui",$AA26,0))</f>
        <v>0</v>
      </c>
      <c r="AP26" s="22"/>
      <c r="AR26" s="23"/>
      <c r="AS26" s="13"/>
      <c r="AT26" s="22"/>
      <c r="AU26" s="23"/>
      <c r="AY26" s="14"/>
      <c r="AZ26" s="24"/>
    </row>
    <row r="27" spans="1:52" s="21" customFormat="1" ht="18" x14ac:dyDescent="0.25">
      <c r="A27" s="73"/>
      <c r="B27" s="73"/>
      <c r="C27" s="74"/>
      <c r="D27" s="74"/>
      <c r="E27" s="74"/>
      <c r="F27" s="74"/>
      <c r="G27" s="74"/>
      <c r="H27" s="75"/>
      <c r="I27" s="76"/>
      <c r="J27" s="77"/>
      <c r="K27" s="78"/>
      <c r="L27" s="79"/>
      <c r="M27" s="250"/>
      <c r="N27" s="337"/>
      <c r="O27" s="269"/>
      <c r="P27" s="346">
        <f>IF(M27="Urgent",L27,0)</f>
        <v>0</v>
      </c>
      <c r="Q27" s="347">
        <f>IF(M27="Prioritaire",L27,0)</f>
        <v>0</v>
      </c>
      <c r="R27" s="347">
        <f>IF(M27="Requis",L27,0)</f>
        <v>0</v>
      </c>
      <c r="S27" s="348">
        <f>IF(M27="Recommandé",L27,0)</f>
        <v>0</v>
      </c>
      <c r="T27" s="349">
        <f>IF(AND(K27&gt;=0,K27&lt;2),L27,0)</f>
        <v>0</v>
      </c>
      <c r="U27" s="345">
        <f>IF(AND(K27&gt;=2,K27&lt;6),L27,0)</f>
        <v>0</v>
      </c>
      <c r="V27" s="345">
        <f>IF(AND(K27&gt;=6,K27&lt;11),L27,0)</f>
        <v>0</v>
      </c>
      <c r="W27" s="345">
        <f>IF(AND(K27&gt;=11,K27&lt;26),L27,0)</f>
        <v>0</v>
      </c>
      <c r="X27" s="154" t="str">
        <f>""</f>
        <v/>
      </c>
      <c r="Y27" s="355" t="str">
        <f>IF(Tableau_Complet[[#This Row],[ÉLÉMENTS]]="","",Tableau_Complet[[#This Row],[ÉLÉMENTS]])</f>
        <v/>
      </c>
      <c r="Z27" s="356" t="str">
        <f>IF(Tableau_Complet[[#This Row],[NIVEAU DE PRIORITÉ]]="","",Tableau_Complet[[#This Row],[NIVEAU DE PRIORITÉ]])</f>
        <v/>
      </c>
      <c r="AA27" s="356" t="str">
        <f>IF(Tableau_Complet[[#This Row],[COÛTS DE REMPLACEMENT (dollars 2024) avant Taxes]]="","",Tableau_Complet[[#This Row],[COÛTS DE REMPLACEMENT (dollars 2024) avant Taxes]])</f>
        <v/>
      </c>
      <c r="AB27" s="273"/>
      <c r="AC27" s="273"/>
      <c r="AD27" s="273"/>
      <c r="AE27" s="356" t="str">
        <f>IF(AA27="","",IF(AB27="Oui",AA27,0))</f>
        <v/>
      </c>
      <c r="AF27" s="356" t="str">
        <f>IF($AA27="","",IF(AC27="Oui",$AA27,0))</f>
        <v/>
      </c>
      <c r="AG27" s="356" t="str">
        <f>IF($AA27="","",IF(AD27="Oui",$AA27,0))</f>
        <v/>
      </c>
      <c r="AP27" s="22"/>
      <c r="AR27" s="23"/>
      <c r="AS27" s="13"/>
      <c r="AT27" s="22"/>
      <c r="AU27" s="23"/>
      <c r="AY27" s="14"/>
      <c r="AZ27" s="24"/>
    </row>
    <row r="28" spans="1:52" s="21" customFormat="1" ht="18" x14ac:dyDescent="0.25">
      <c r="A28" s="73"/>
      <c r="B28" s="73"/>
      <c r="C28" s="74"/>
      <c r="D28" s="74"/>
      <c r="E28" s="74"/>
      <c r="F28" s="74"/>
      <c r="G28" s="74"/>
      <c r="H28" s="75"/>
      <c r="I28" s="76"/>
      <c r="J28" s="77"/>
      <c r="K28" s="78"/>
      <c r="L28" s="79"/>
      <c r="M28" s="250"/>
      <c r="N28" s="337"/>
      <c r="O28" s="269"/>
      <c r="P28" s="346">
        <f t="shared" si="10"/>
        <v>0</v>
      </c>
      <c r="Q28" s="347">
        <f t="shared" si="0"/>
        <v>0</v>
      </c>
      <c r="R28" s="347">
        <f t="shared" si="1"/>
        <v>0</v>
      </c>
      <c r="S28" s="348">
        <f t="shared" si="2"/>
        <v>0</v>
      </c>
      <c r="T28" s="349">
        <f t="shared" si="3"/>
        <v>0</v>
      </c>
      <c r="U28" s="345">
        <f t="shared" si="4"/>
        <v>0</v>
      </c>
      <c r="V28" s="345">
        <f t="shared" si="5"/>
        <v>0</v>
      </c>
      <c r="W28" s="345">
        <f t="shared" si="6"/>
        <v>0</v>
      </c>
      <c r="X28" s="154" t="str">
        <f>""</f>
        <v/>
      </c>
      <c r="Y28" s="355" t="str">
        <f>IF(Tableau_Complet[[#This Row],[ÉLÉMENTS]]="","",Tableau_Complet[[#This Row],[ÉLÉMENTS]])</f>
        <v/>
      </c>
      <c r="Z28" s="356" t="str">
        <f>IF(Tableau_Complet[[#This Row],[NIVEAU DE PRIORITÉ]]="","",Tableau_Complet[[#This Row],[NIVEAU DE PRIORITÉ]])</f>
        <v/>
      </c>
      <c r="AA28" s="356" t="str">
        <f>IF(Tableau_Complet[[#This Row],[COÛTS DE REMPLACEMENT (dollars 2024) avant Taxes]]="","",Tableau_Complet[[#This Row],[COÛTS DE REMPLACEMENT (dollars 2024) avant Taxes]])</f>
        <v/>
      </c>
      <c r="AB28" s="273"/>
      <c r="AC28" s="273"/>
      <c r="AD28" s="273"/>
      <c r="AE28" s="356" t="str">
        <f t="shared" si="7"/>
        <v/>
      </c>
      <c r="AF28" s="356" t="str">
        <f t="shared" si="8"/>
        <v/>
      </c>
      <c r="AG28" s="356" t="str">
        <f t="shared" si="9"/>
        <v/>
      </c>
      <c r="AP28" s="22"/>
      <c r="AR28" s="23"/>
      <c r="AS28" s="13"/>
      <c r="AT28" s="22"/>
      <c r="AU28" s="23"/>
      <c r="AY28" s="14"/>
      <c r="AZ28" s="24"/>
    </row>
    <row r="29" spans="1:52" s="21" customFormat="1" ht="54" x14ac:dyDescent="0.25">
      <c r="A29" s="124" t="s">
        <v>142</v>
      </c>
      <c r="B29" s="124"/>
      <c r="C29" s="125" t="s">
        <v>143</v>
      </c>
      <c r="D29" s="125"/>
      <c r="E29" s="125"/>
      <c r="F29" s="125"/>
      <c r="G29" s="125"/>
      <c r="H29" s="126"/>
      <c r="I29" s="127"/>
      <c r="J29" s="128"/>
      <c r="K29" s="129"/>
      <c r="L29" s="130"/>
      <c r="M29" s="131"/>
      <c r="N29" s="132">
        <f>SUM(L30:L39)</f>
        <v>0</v>
      </c>
      <c r="O29" s="124"/>
      <c r="P29" s="121">
        <f t="shared" si="10"/>
        <v>0</v>
      </c>
      <c r="Q29" s="122">
        <f t="shared" si="0"/>
        <v>0</v>
      </c>
      <c r="R29" s="122">
        <f t="shared" si="1"/>
        <v>0</v>
      </c>
      <c r="S29" s="123">
        <f t="shared" si="2"/>
        <v>0</v>
      </c>
      <c r="T29" s="133">
        <f t="shared" si="3"/>
        <v>0</v>
      </c>
      <c r="U29" s="134">
        <f t="shared" si="4"/>
        <v>0</v>
      </c>
      <c r="V29" s="134">
        <f t="shared" si="5"/>
        <v>0</v>
      </c>
      <c r="W29" s="134">
        <f t="shared" si="6"/>
        <v>0</v>
      </c>
      <c r="X29" s="135" t="str">
        <f>""</f>
        <v/>
      </c>
      <c r="Y29" s="136" t="str">
        <f>IF(Tableau_Complet[[#This Row],[ÉLÉMENTS]]="","",Tableau_Complet[[#This Row],[ÉLÉMENTS]])</f>
        <v>CONSTRUCTION EN SOUS-SOL (vide sanitaire)</v>
      </c>
      <c r="Z29" s="135" t="str">
        <f>IF(Tableau_Complet[[#This Row],[NIVEAU DE PRIORITÉ]]="","",Tableau_Complet[[#This Row],[NIVEAU DE PRIORITÉ]])</f>
        <v/>
      </c>
      <c r="AA29" s="135" t="str">
        <f>IF(Tableau_Complet[[#This Row],[COÛTS DE REMPLACEMENT (dollars 2024) avant Taxes]]="","",Tableau_Complet[[#This Row],[COÛTS DE REMPLACEMENT (dollars 2024) avant Taxes]])</f>
        <v/>
      </c>
      <c r="AB29" s="135" t="s">
        <v>121</v>
      </c>
      <c r="AC29" s="135" t="s">
        <v>121</v>
      </c>
      <c r="AD29" s="135" t="s">
        <v>121</v>
      </c>
      <c r="AE29" s="135" t="str">
        <f t="shared" si="7"/>
        <v/>
      </c>
      <c r="AF29" s="135" t="str">
        <f t="shared" si="8"/>
        <v/>
      </c>
      <c r="AG29" s="135" t="str">
        <f t="shared" si="9"/>
        <v/>
      </c>
      <c r="AP29" s="22"/>
      <c r="AR29" s="23"/>
      <c r="AS29" s="13"/>
      <c r="AT29" s="22"/>
      <c r="AU29" s="23"/>
      <c r="AY29" s="14"/>
      <c r="AZ29" s="24"/>
    </row>
    <row r="30" spans="1:52" s="21" customFormat="1" ht="36" x14ac:dyDescent="0.25">
      <c r="A30" s="73"/>
      <c r="B30" s="73"/>
      <c r="C30" s="74" t="s">
        <v>144</v>
      </c>
      <c r="D30" s="74" t="s">
        <v>125</v>
      </c>
      <c r="E30" s="74"/>
      <c r="F30" s="74"/>
      <c r="G30" s="74">
        <v>0</v>
      </c>
      <c r="H30" s="75" t="s">
        <v>133</v>
      </c>
      <c r="I30" s="76"/>
      <c r="J30" s="77"/>
      <c r="K30" s="78"/>
      <c r="L30" s="79">
        <v>0</v>
      </c>
      <c r="M30" s="250" t="s">
        <v>134</v>
      </c>
      <c r="N30" s="337"/>
      <c r="O30" s="269"/>
      <c r="P30" s="346">
        <f t="shared" si="10"/>
        <v>0</v>
      </c>
      <c r="Q30" s="347">
        <f t="shared" si="0"/>
        <v>0</v>
      </c>
      <c r="R30" s="347">
        <f t="shared" si="1"/>
        <v>0</v>
      </c>
      <c r="S30" s="348">
        <f t="shared" si="2"/>
        <v>0</v>
      </c>
      <c r="T30" s="349">
        <f t="shared" si="3"/>
        <v>0</v>
      </c>
      <c r="U30" s="345">
        <f t="shared" si="4"/>
        <v>0</v>
      </c>
      <c r="V30" s="345">
        <f t="shared" si="5"/>
        <v>0</v>
      </c>
      <c r="W30" s="345">
        <f t="shared" si="6"/>
        <v>0</v>
      </c>
      <c r="X30" s="154" t="str">
        <f>""</f>
        <v/>
      </c>
      <c r="Y30" s="355" t="str">
        <f>IF(Tableau_Complet[[#This Row],[ÉLÉMENTS]]="","",Tableau_Complet[[#This Row],[ÉLÉMENTS]])</f>
        <v>Construction en sous-sol (vide sanitaire)</v>
      </c>
      <c r="Z30" s="356" t="str">
        <f>IF(Tableau_Complet[[#This Row],[NIVEAU DE PRIORITÉ]]="","",Tableau_Complet[[#This Row],[NIVEAU DE PRIORITÉ]])</f>
        <v>n/a</v>
      </c>
      <c r="AA30" s="356">
        <f>IF(Tableau_Complet[[#This Row],[COÛTS DE REMPLACEMENT (dollars 2024) avant Taxes]]="","",Tableau_Complet[[#This Row],[COÛTS DE REMPLACEMENT (dollars 2024) avant Taxes]])</f>
        <v>0</v>
      </c>
      <c r="AB30" s="273" t="s">
        <v>121</v>
      </c>
      <c r="AC30" s="273" t="s">
        <v>127</v>
      </c>
      <c r="AD30" s="273" t="s">
        <v>127</v>
      </c>
      <c r="AE30" s="356">
        <f t="shared" si="7"/>
        <v>0</v>
      </c>
      <c r="AF30" s="356">
        <f t="shared" si="8"/>
        <v>0</v>
      </c>
      <c r="AG30" s="356">
        <f t="shared" si="9"/>
        <v>0</v>
      </c>
      <c r="AP30" s="22"/>
      <c r="AR30" s="23"/>
      <c r="AS30" s="13"/>
      <c r="AT30" s="22"/>
      <c r="AU30" s="23"/>
      <c r="AY30" s="14"/>
      <c r="AZ30" s="24"/>
    </row>
    <row r="31" spans="1:52" s="21" customFormat="1" ht="54" x14ac:dyDescent="0.25">
      <c r="A31" s="73"/>
      <c r="B31" s="73"/>
      <c r="C31" s="74" t="s">
        <v>145</v>
      </c>
      <c r="D31" s="74" t="s">
        <v>132</v>
      </c>
      <c r="E31" s="74"/>
      <c r="F31" s="74"/>
      <c r="G31" s="74">
        <v>0</v>
      </c>
      <c r="H31" s="75" t="s">
        <v>133</v>
      </c>
      <c r="I31" s="76"/>
      <c r="J31" s="77"/>
      <c r="K31" s="78"/>
      <c r="L31" s="79">
        <v>0</v>
      </c>
      <c r="M31" s="250" t="s">
        <v>134</v>
      </c>
      <c r="N31" s="337"/>
      <c r="O31" s="269"/>
      <c r="P31" s="346">
        <f t="shared" si="10"/>
        <v>0</v>
      </c>
      <c r="Q31" s="347">
        <f t="shared" si="0"/>
        <v>0</v>
      </c>
      <c r="R31" s="347">
        <f t="shared" si="1"/>
        <v>0</v>
      </c>
      <c r="S31" s="348">
        <f t="shared" si="2"/>
        <v>0</v>
      </c>
      <c r="T31" s="349">
        <f t="shared" si="3"/>
        <v>0</v>
      </c>
      <c r="U31" s="345">
        <f t="shared" si="4"/>
        <v>0</v>
      </c>
      <c r="V31" s="345">
        <f t="shared" si="5"/>
        <v>0</v>
      </c>
      <c r="W31" s="345">
        <f t="shared" si="6"/>
        <v>0</v>
      </c>
      <c r="X31" s="154" t="str">
        <f>""</f>
        <v/>
      </c>
      <c r="Y31" s="355" t="str">
        <f>IF(Tableau_Complet[[#This Row],[ÉLÉMENTS]]="","",Tableau_Complet[[#This Row],[ÉLÉMENTS]])</f>
        <v xml:space="preserve">Plancher de vide sanitaire
</v>
      </c>
      <c r="Z31" s="356" t="str">
        <f>IF(Tableau_Complet[[#This Row],[NIVEAU DE PRIORITÉ]]="","",Tableau_Complet[[#This Row],[NIVEAU DE PRIORITÉ]])</f>
        <v>n/a</v>
      </c>
      <c r="AA31" s="356">
        <f>IF(Tableau_Complet[[#This Row],[COÛTS DE REMPLACEMENT (dollars 2024) avant Taxes]]="","",Tableau_Complet[[#This Row],[COÛTS DE REMPLACEMENT (dollars 2024) avant Taxes]])</f>
        <v>0</v>
      </c>
      <c r="AB31" s="273" t="s">
        <v>121</v>
      </c>
      <c r="AC31" s="273" t="s">
        <v>127</v>
      </c>
      <c r="AD31" s="273" t="s">
        <v>127</v>
      </c>
      <c r="AE31" s="356">
        <f t="shared" si="7"/>
        <v>0</v>
      </c>
      <c r="AF31" s="356">
        <f t="shared" si="8"/>
        <v>0</v>
      </c>
      <c r="AG31" s="356">
        <f t="shared" si="9"/>
        <v>0</v>
      </c>
      <c r="AP31" s="22"/>
      <c r="AR31" s="23"/>
      <c r="AS31" s="13"/>
      <c r="AT31" s="22"/>
      <c r="AU31" s="23"/>
      <c r="AY31" s="14"/>
      <c r="AZ31" s="24"/>
    </row>
    <row r="32" spans="1:52" s="21" customFormat="1" ht="54" x14ac:dyDescent="0.25">
      <c r="A32" s="73"/>
      <c r="B32" s="73"/>
      <c r="C32" s="74" t="s">
        <v>147</v>
      </c>
      <c r="D32" s="74" t="s">
        <v>132</v>
      </c>
      <c r="E32" s="74"/>
      <c r="F32" s="74"/>
      <c r="G32" s="74">
        <v>0</v>
      </c>
      <c r="H32" s="75" t="s">
        <v>133</v>
      </c>
      <c r="I32" s="76"/>
      <c r="J32" s="77"/>
      <c r="K32" s="78"/>
      <c r="L32" s="79">
        <v>0</v>
      </c>
      <c r="M32" s="250" t="s">
        <v>134</v>
      </c>
      <c r="N32" s="337"/>
      <c r="O32" s="269"/>
      <c r="P32" s="346">
        <f t="shared" si="10"/>
        <v>0</v>
      </c>
      <c r="Q32" s="347">
        <f t="shared" si="0"/>
        <v>0</v>
      </c>
      <c r="R32" s="347">
        <f t="shared" si="1"/>
        <v>0</v>
      </c>
      <c r="S32" s="348">
        <f t="shared" si="2"/>
        <v>0</v>
      </c>
      <c r="T32" s="349">
        <f t="shared" si="3"/>
        <v>0</v>
      </c>
      <c r="U32" s="345">
        <f t="shared" si="4"/>
        <v>0</v>
      </c>
      <c r="V32" s="345">
        <f t="shared" si="5"/>
        <v>0</v>
      </c>
      <c r="W32" s="345">
        <f t="shared" si="6"/>
        <v>0</v>
      </c>
      <c r="X32" s="154" t="str">
        <f>""</f>
        <v/>
      </c>
      <c r="Y32" s="355" t="str">
        <f>IF(Tableau_Complet[[#This Row],[ÉLÉMENTS]]="","",Tableau_Complet[[#This Row],[ÉLÉMENTS]])</f>
        <v xml:space="preserve">Plafond de vide sanitaire
</v>
      </c>
      <c r="Z32" s="356" t="str">
        <f>IF(Tableau_Complet[[#This Row],[NIVEAU DE PRIORITÉ]]="","",Tableau_Complet[[#This Row],[NIVEAU DE PRIORITÉ]])</f>
        <v>n/a</v>
      </c>
      <c r="AA32" s="356">
        <f>IF(Tableau_Complet[[#This Row],[COÛTS DE REMPLACEMENT (dollars 2024) avant Taxes]]="","",Tableau_Complet[[#This Row],[COÛTS DE REMPLACEMENT (dollars 2024) avant Taxes]])</f>
        <v>0</v>
      </c>
      <c r="AB32" s="273" t="s">
        <v>121</v>
      </c>
      <c r="AC32" s="273" t="s">
        <v>127</v>
      </c>
      <c r="AD32" s="273" t="s">
        <v>127</v>
      </c>
      <c r="AE32" s="356">
        <f t="shared" si="7"/>
        <v>0</v>
      </c>
      <c r="AF32" s="356">
        <f t="shared" si="8"/>
        <v>0</v>
      </c>
      <c r="AG32" s="356">
        <f t="shared" si="9"/>
        <v>0</v>
      </c>
      <c r="AP32" s="22"/>
      <c r="AR32" s="23"/>
      <c r="AS32" s="13"/>
      <c r="AT32" s="22"/>
      <c r="AU32" s="23"/>
      <c r="AY32" s="14"/>
      <c r="AZ32" s="24"/>
    </row>
    <row r="33" spans="1:52" s="21" customFormat="1" ht="54" x14ac:dyDescent="0.25">
      <c r="A33" s="73"/>
      <c r="B33" s="73"/>
      <c r="C33" s="74" t="s">
        <v>148</v>
      </c>
      <c r="D33" s="74" t="s">
        <v>132</v>
      </c>
      <c r="E33" s="74"/>
      <c r="F33" s="74"/>
      <c r="G33" s="74">
        <v>0</v>
      </c>
      <c r="H33" s="75" t="s">
        <v>133</v>
      </c>
      <c r="I33" s="76"/>
      <c r="J33" s="77"/>
      <c r="K33" s="78"/>
      <c r="L33" s="79">
        <v>0</v>
      </c>
      <c r="M33" s="250" t="s">
        <v>134</v>
      </c>
      <c r="N33" s="337"/>
      <c r="O33" s="269"/>
      <c r="P33" s="346">
        <f t="shared" si="10"/>
        <v>0</v>
      </c>
      <c r="Q33" s="347">
        <f t="shared" si="0"/>
        <v>0</v>
      </c>
      <c r="R33" s="347">
        <f t="shared" si="1"/>
        <v>0</v>
      </c>
      <c r="S33" s="348">
        <f t="shared" si="2"/>
        <v>0</v>
      </c>
      <c r="T33" s="349">
        <f t="shared" si="3"/>
        <v>0</v>
      </c>
      <c r="U33" s="345">
        <f t="shared" si="4"/>
        <v>0</v>
      </c>
      <c r="V33" s="345">
        <f t="shared" si="5"/>
        <v>0</v>
      </c>
      <c r="W33" s="345">
        <f t="shared" si="6"/>
        <v>0</v>
      </c>
      <c r="X33" s="154" t="str">
        <f>""</f>
        <v/>
      </c>
      <c r="Y33" s="355" t="str">
        <f>IF(Tableau_Complet[[#This Row],[ÉLÉMENTS]]="","",Tableau_Complet[[#This Row],[ÉLÉMENTS]])</f>
        <v xml:space="preserve">Coupe-feu de vide sanitaire
</v>
      </c>
      <c r="Z33" s="356" t="str">
        <f>IF(Tableau_Complet[[#This Row],[NIVEAU DE PRIORITÉ]]="","",Tableau_Complet[[#This Row],[NIVEAU DE PRIORITÉ]])</f>
        <v>n/a</v>
      </c>
      <c r="AA33" s="356">
        <f>IF(Tableau_Complet[[#This Row],[COÛTS DE REMPLACEMENT (dollars 2024) avant Taxes]]="","",Tableau_Complet[[#This Row],[COÛTS DE REMPLACEMENT (dollars 2024) avant Taxes]])</f>
        <v>0</v>
      </c>
      <c r="AB33" s="273" t="s">
        <v>121</v>
      </c>
      <c r="AC33" s="273" t="s">
        <v>127</v>
      </c>
      <c r="AD33" s="273" t="s">
        <v>127</v>
      </c>
      <c r="AE33" s="356">
        <f t="shared" si="7"/>
        <v>0</v>
      </c>
      <c r="AF33" s="356">
        <f t="shared" si="8"/>
        <v>0</v>
      </c>
      <c r="AG33" s="356">
        <f t="shared" si="9"/>
        <v>0</v>
      </c>
      <c r="AP33" s="22"/>
      <c r="AR33" s="23"/>
      <c r="AS33" s="13"/>
      <c r="AT33" s="22"/>
      <c r="AU33" s="23"/>
      <c r="AY33" s="14"/>
      <c r="AZ33" s="24"/>
    </row>
    <row r="34" spans="1:52" s="21" customFormat="1" ht="54" x14ac:dyDescent="0.25">
      <c r="A34" s="73"/>
      <c r="B34" s="73"/>
      <c r="C34" s="74" t="s">
        <v>148</v>
      </c>
      <c r="D34" s="74" t="s">
        <v>132</v>
      </c>
      <c r="E34" s="74"/>
      <c r="F34" s="74"/>
      <c r="G34" s="74">
        <v>0</v>
      </c>
      <c r="H34" s="75" t="s">
        <v>133</v>
      </c>
      <c r="I34" s="76"/>
      <c r="J34" s="77"/>
      <c r="K34" s="78"/>
      <c r="L34" s="79">
        <v>0</v>
      </c>
      <c r="M34" s="250" t="s">
        <v>134</v>
      </c>
      <c r="N34" s="337"/>
      <c r="O34" s="269"/>
      <c r="P34" s="346">
        <f t="shared" si="10"/>
        <v>0</v>
      </c>
      <c r="Q34" s="347">
        <f t="shared" si="0"/>
        <v>0</v>
      </c>
      <c r="R34" s="347">
        <f t="shared" si="1"/>
        <v>0</v>
      </c>
      <c r="S34" s="348">
        <f t="shared" si="2"/>
        <v>0</v>
      </c>
      <c r="T34" s="349">
        <f t="shared" si="3"/>
        <v>0</v>
      </c>
      <c r="U34" s="345">
        <f t="shared" si="4"/>
        <v>0</v>
      </c>
      <c r="V34" s="345">
        <f t="shared" si="5"/>
        <v>0</v>
      </c>
      <c r="W34" s="345">
        <f t="shared" si="6"/>
        <v>0</v>
      </c>
      <c r="X34" s="154" t="str">
        <f>""</f>
        <v/>
      </c>
      <c r="Y34" s="355" t="str">
        <f>IF(Tableau_Complet[[#This Row],[ÉLÉMENTS]]="","",Tableau_Complet[[#This Row],[ÉLÉMENTS]])</f>
        <v xml:space="preserve">Coupe-feu de vide sanitaire
</v>
      </c>
      <c r="Z34" s="356" t="str">
        <f>IF(Tableau_Complet[[#This Row],[NIVEAU DE PRIORITÉ]]="","",Tableau_Complet[[#This Row],[NIVEAU DE PRIORITÉ]])</f>
        <v>n/a</v>
      </c>
      <c r="AA34" s="356">
        <f>IF(Tableau_Complet[[#This Row],[COÛTS DE REMPLACEMENT (dollars 2024) avant Taxes]]="","",Tableau_Complet[[#This Row],[COÛTS DE REMPLACEMENT (dollars 2024) avant Taxes]])</f>
        <v>0</v>
      </c>
      <c r="AB34" s="273" t="s">
        <v>121</v>
      </c>
      <c r="AC34" s="273" t="s">
        <v>127</v>
      </c>
      <c r="AD34" s="273" t="s">
        <v>127</v>
      </c>
      <c r="AE34" s="356">
        <f t="shared" si="7"/>
        <v>0</v>
      </c>
      <c r="AF34" s="356">
        <f t="shared" si="8"/>
        <v>0</v>
      </c>
      <c r="AG34" s="356">
        <f t="shared" si="9"/>
        <v>0</v>
      </c>
      <c r="AP34" s="22"/>
      <c r="AR34" s="23"/>
      <c r="AS34" s="13"/>
      <c r="AT34" s="22"/>
      <c r="AU34" s="23"/>
      <c r="AY34" s="14"/>
      <c r="AZ34" s="24"/>
    </row>
    <row r="35" spans="1:52" s="21" customFormat="1" ht="72" x14ac:dyDescent="0.25">
      <c r="A35" s="73"/>
      <c r="B35" s="73"/>
      <c r="C35" s="74" t="s">
        <v>150</v>
      </c>
      <c r="D35" s="74" t="s">
        <v>132</v>
      </c>
      <c r="E35" s="74"/>
      <c r="F35" s="74"/>
      <c r="G35" s="74">
        <v>0</v>
      </c>
      <c r="H35" s="75" t="s">
        <v>133</v>
      </c>
      <c r="I35" s="76"/>
      <c r="J35" s="77"/>
      <c r="K35" s="78"/>
      <c r="L35" s="79">
        <v>0</v>
      </c>
      <c r="M35" s="250" t="s">
        <v>134</v>
      </c>
      <c r="N35" s="337"/>
      <c r="O35" s="269"/>
      <c r="P35" s="346">
        <f t="shared" si="10"/>
        <v>0</v>
      </c>
      <c r="Q35" s="347">
        <f t="shared" si="0"/>
        <v>0</v>
      </c>
      <c r="R35" s="347">
        <f t="shared" si="1"/>
        <v>0</v>
      </c>
      <c r="S35" s="348">
        <f t="shared" si="2"/>
        <v>0</v>
      </c>
      <c r="T35" s="349">
        <f t="shared" si="3"/>
        <v>0</v>
      </c>
      <c r="U35" s="345">
        <f t="shared" si="4"/>
        <v>0</v>
      </c>
      <c r="V35" s="345">
        <f t="shared" si="5"/>
        <v>0</v>
      </c>
      <c r="W35" s="345">
        <f t="shared" si="6"/>
        <v>0</v>
      </c>
      <c r="X35" s="154" t="str">
        <f>""</f>
        <v/>
      </c>
      <c r="Y35" s="355" t="str">
        <f>IF(Tableau_Complet[[#This Row],[ÉLÉMENTS]]="","",Tableau_Complet[[#This Row],[ÉLÉMENTS]])</f>
        <v xml:space="preserve">Protection contre l'humidité de sous-sol et de vide sanitaire
</v>
      </c>
      <c r="Z35" s="356" t="str">
        <f>IF(Tableau_Complet[[#This Row],[NIVEAU DE PRIORITÉ]]="","",Tableau_Complet[[#This Row],[NIVEAU DE PRIORITÉ]])</f>
        <v>n/a</v>
      </c>
      <c r="AA35" s="356">
        <f>IF(Tableau_Complet[[#This Row],[COÛTS DE REMPLACEMENT (dollars 2024) avant Taxes]]="","",Tableau_Complet[[#This Row],[COÛTS DE REMPLACEMENT (dollars 2024) avant Taxes]])</f>
        <v>0</v>
      </c>
      <c r="AB35" s="273" t="s">
        <v>121</v>
      </c>
      <c r="AC35" s="273" t="s">
        <v>127</v>
      </c>
      <c r="AD35" s="273" t="s">
        <v>127</v>
      </c>
      <c r="AE35" s="356">
        <f t="shared" si="7"/>
        <v>0</v>
      </c>
      <c r="AF35" s="356">
        <f t="shared" si="8"/>
        <v>0</v>
      </c>
      <c r="AG35" s="356">
        <f t="shared" si="9"/>
        <v>0</v>
      </c>
      <c r="AP35" s="22"/>
      <c r="AR35" s="23"/>
      <c r="AS35" s="13"/>
      <c r="AT35" s="22"/>
      <c r="AU35" s="23"/>
      <c r="AY35" s="14"/>
      <c r="AZ35" s="24"/>
    </row>
    <row r="36" spans="1:52" s="114" customFormat="1" ht="75" customHeight="1" x14ac:dyDescent="0.25">
      <c r="A36" s="73"/>
      <c r="B36" s="73"/>
      <c r="C36" s="74" t="s">
        <v>151</v>
      </c>
      <c r="D36" s="74" t="s">
        <v>132</v>
      </c>
      <c r="E36" s="74"/>
      <c r="F36" s="74"/>
      <c r="G36" s="74">
        <v>0</v>
      </c>
      <c r="H36" s="75" t="s">
        <v>133</v>
      </c>
      <c r="I36" s="76"/>
      <c r="J36" s="77"/>
      <c r="K36" s="78"/>
      <c r="L36" s="79">
        <v>0</v>
      </c>
      <c r="M36" s="250" t="s">
        <v>134</v>
      </c>
      <c r="N36" s="337"/>
      <c r="O36" s="269"/>
      <c r="P36" s="346">
        <f t="shared" si="10"/>
        <v>0</v>
      </c>
      <c r="Q36" s="347">
        <f t="shared" si="0"/>
        <v>0</v>
      </c>
      <c r="R36" s="347">
        <f t="shared" si="1"/>
        <v>0</v>
      </c>
      <c r="S36" s="348">
        <f t="shared" si="2"/>
        <v>0</v>
      </c>
      <c r="T36" s="349">
        <f t="shared" si="3"/>
        <v>0</v>
      </c>
      <c r="U36" s="345">
        <f t="shared" si="4"/>
        <v>0</v>
      </c>
      <c r="V36" s="345">
        <f t="shared" si="5"/>
        <v>0</v>
      </c>
      <c r="W36" s="345">
        <f t="shared" si="6"/>
        <v>0</v>
      </c>
      <c r="X36" s="154" t="str">
        <f>""</f>
        <v/>
      </c>
      <c r="Y36" s="355" t="str">
        <f>IF(Tableau_Complet[[#This Row],[ÉLÉMENTS]]="","",Tableau_Complet[[#This Row],[ÉLÉMENTS]])</f>
        <v xml:space="preserve">Isolation de murs de sous-sol et de vide sanitaire
</v>
      </c>
      <c r="Z36" s="356" t="str">
        <f>IF(Tableau_Complet[[#This Row],[NIVEAU DE PRIORITÉ]]="","",Tableau_Complet[[#This Row],[NIVEAU DE PRIORITÉ]])</f>
        <v>n/a</v>
      </c>
      <c r="AA36" s="356">
        <f>IF(Tableau_Complet[[#This Row],[COÛTS DE REMPLACEMENT (dollars 2024) avant Taxes]]="","",Tableau_Complet[[#This Row],[COÛTS DE REMPLACEMENT (dollars 2024) avant Taxes]])</f>
        <v>0</v>
      </c>
      <c r="AB36" s="273" t="s">
        <v>121</v>
      </c>
      <c r="AC36" s="273" t="s">
        <v>127</v>
      </c>
      <c r="AD36" s="273" t="s">
        <v>127</v>
      </c>
      <c r="AE36" s="356">
        <f t="shared" si="7"/>
        <v>0</v>
      </c>
      <c r="AF36" s="356">
        <f t="shared" si="8"/>
        <v>0</v>
      </c>
      <c r="AG36" s="356">
        <f t="shared" si="9"/>
        <v>0</v>
      </c>
      <c r="AP36" s="115"/>
      <c r="AR36" s="116"/>
      <c r="AS36" s="117"/>
      <c r="AT36" s="115"/>
      <c r="AU36" s="116"/>
      <c r="AY36" s="118"/>
      <c r="AZ36" s="119"/>
    </row>
    <row r="37" spans="1:52" s="21" customFormat="1" ht="54" x14ac:dyDescent="0.25">
      <c r="A37" s="73"/>
      <c r="B37" s="73"/>
      <c r="C37" s="74" t="s">
        <v>152</v>
      </c>
      <c r="D37" s="74" t="s">
        <v>132</v>
      </c>
      <c r="E37" s="74"/>
      <c r="F37" s="74"/>
      <c r="G37" s="74">
        <v>0</v>
      </c>
      <c r="H37" s="75" t="s">
        <v>133</v>
      </c>
      <c r="I37" s="76"/>
      <c r="J37" s="77"/>
      <c r="K37" s="78"/>
      <c r="L37" s="79">
        <v>0</v>
      </c>
      <c r="M37" s="250" t="s">
        <v>134</v>
      </c>
      <c r="N37" s="337"/>
      <c r="O37" s="269"/>
      <c r="P37" s="346">
        <f t="shared" si="10"/>
        <v>0</v>
      </c>
      <c r="Q37" s="347">
        <f t="shared" si="0"/>
        <v>0</v>
      </c>
      <c r="R37" s="347">
        <f t="shared" si="1"/>
        <v>0</v>
      </c>
      <c r="S37" s="348">
        <f t="shared" si="2"/>
        <v>0</v>
      </c>
      <c r="T37" s="349">
        <f t="shared" si="3"/>
        <v>0</v>
      </c>
      <c r="U37" s="345">
        <f t="shared" si="4"/>
        <v>0</v>
      </c>
      <c r="V37" s="345">
        <f t="shared" si="5"/>
        <v>0</v>
      </c>
      <c r="W37" s="345">
        <f t="shared" si="6"/>
        <v>0</v>
      </c>
      <c r="X37" s="154" t="str">
        <f>""</f>
        <v/>
      </c>
      <c r="Y37" s="355" t="str">
        <f>IF(Tableau_Complet[[#This Row],[ÉLÉMENTS]]="","",Tableau_Complet[[#This Row],[ÉLÉMENTS]])</f>
        <v xml:space="preserve">Trappe d'accès de vide sanitaire
</v>
      </c>
      <c r="Z37" s="356" t="str">
        <f>IF(Tableau_Complet[[#This Row],[NIVEAU DE PRIORITÉ]]="","",Tableau_Complet[[#This Row],[NIVEAU DE PRIORITÉ]])</f>
        <v>n/a</v>
      </c>
      <c r="AA37" s="356">
        <f>IF(Tableau_Complet[[#This Row],[COÛTS DE REMPLACEMENT (dollars 2024) avant Taxes]]="","",Tableau_Complet[[#This Row],[COÛTS DE REMPLACEMENT (dollars 2024) avant Taxes]])</f>
        <v>0</v>
      </c>
      <c r="AB37" s="273" t="s">
        <v>121</v>
      </c>
      <c r="AC37" s="273" t="s">
        <v>127</v>
      </c>
      <c r="AD37" s="273" t="s">
        <v>127</v>
      </c>
      <c r="AE37" s="356">
        <f t="shared" si="7"/>
        <v>0</v>
      </c>
      <c r="AF37" s="356">
        <f t="shared" si="8"/>
        <v>0</v>
      </c>
      <c r="AG37" s="356">
        <f t="shared" si="9"/>
        <v>0</v>
      </c>
      <c r="AP37" s="22"/>
      <c r="AR37" s="23"/>
      <c r="AS37" s="13"/>
      <c r="AT37" s="22"/>
      <c r="AU37" s="23"/>
      <c r="AY37" s="14"/>
      <c r="AZ37" s="24"/>
    </row>
    <row r="38" spans="1:52" s="137" customFormat="1" ht="75" customHeight="1" x14ac:dyDescent="0.25">
      <c r="A38" s="73"/>
      <c r="B38" s="73"/>
      <c r="C38" s="74" t="s">
        <v>153</v>
      </c>
      <c r="D38" s="74" t="s">
        <v>154</v>
      </c>
      <c r="E38" s="74"/>
      <c r="F38" s="74"/>
      <c r="G38" s="74">
        <v>0</v>
      </c>
      <c r="H38" s="75" t="s">
        <v>133</v>
      </c>
      <c r="I38" s="76"/>
      <c r="J38" s="77"/>
      <c r="K38" s="78"/>
      <c r="L38" s="79">
        <v>0</v>
      </c>
      <c r="M38" s="250" t="s">
        <v>134</v>
      </c>
      <c r="N38" s="337"/>
      <c r="O38" s="269"/>
      <c r="P38" s="346">
        <f t="shared" si="10"/>
        <v>0</v>
      </c>
      <c r="Q38" s="347">
        <f t="shared" si="0"/>
        <v>0</v>
      </c>
      <c r="R38" s="347">
        <f t="shared" si="1"/>
        <v>0</v>
      </c>
      <c r="S38" s="348">
        <f t="shared" si="2"/>
        <v>0</v>
      </c>
      <c r="T38" s="349">
        <f t="shared" si="3"/>
        <v>0</v>
      </c>
      <c r="U38" s="345">
        <f t="shared" si="4"/>
        <v>0</v>
      </c>
      <c r="V38" s="345">
        <f t="shared" si="5"/>
        <v>0</v>
      </c>
      <c r="W38" s="345">
        <f t="shared" si="6"/>
        <v>0</v>
      </c>
      <c r="X38" s="154" t="str">
        <f>""</f>
        <v/>
      </c>
      <c r="Y38" s="355" t="str">
        <f>IF(Tableau_Complet[[#This Row],[ÉLÉMENTS]]="","",Tableau_Complet[[#This Row],[ÉLÉMENTS]])</f>
        <v>Grille de ventilation de vide sanitaire</v>
      </c>
      <c r="Z38" s="356" t="str">
        <f>IF(Tableau_Complet[[#This Row],[NIVEAU DE PRIORITÉ]]="","",Tableau_Complet[[#This Row],[NIVEAU DE PRIORITÉ]])</f>
        <v>n/a</v>
      </c>
      <c r="AA38" s="356">
        <f>IF(Tableau_Complet[[#This Row],[COÛTS DE REMPLACEMENT (dollars 2024) avant Taxes]]="","",Tableau_Complet[[#This Row],[COÛTS DE REMPLACEMENT (dollars 2024) avant Taxes]])</f>
        <v>0</v>
      </c>
      <c r="AB38" s="273" t="s">
        <v>121</v>
      </c>
      <c r="AC38" s="273" t="s">
        <v>127</v>
      </c>
      <c r="AD38" s="273" t="s">
        <v>127</v>
      </c>
      <c r="AE38" s="356">
        <f t="shared" si="7"/>
        <v>0</v>
      </c>
      <c r="AF38" s="356">
        <f t="shared" si="8"/>
        <v>0</v>
      </c>
      <c r="AG38" s="356">
        <f t="shared" si="9"/>
        <v>0</v>
      </c>
      <c r="AP38" s="138"/>
      <c r="AR38" s="139"/>
      <c r="AS38" s="140"/>
      <c r="AT38" s="138"/>
      <c r="AU38" s="139"/>
      <c r="AY38" s="141"/>
      <c r="AZ38" s="142"/>
    </row>
    <row r="39" spans="1:52" s="21" customFormat="1" ht="18" x14ac:dyDescent="0.25">
      <c r="A39" s="73"/>
      <c r="B39" s="73"/>
      <c r="C39" s="74"/>
      <c r="D39" s="74"/>
      <c r="E39" s="74"/>
      <c r="F39" s="74"/>
      <c r="G39" s="74"/>
      <c r="H39" s="75"/>
      <c r="I39" s="76"/>
      <c r="J39" s="77"/>
      <c r="K39" s="78"/>
      <c r="L39" s="79"/>
      <c r="M39" s="250"/>
      <c r="N39" s="337"/>
      <c r="O39" s="269"/>
      <c r="P39" s="346">
        <f t="shared" si="10"/>
        <v>0</v>
      </c>
      <c r="Q39" s="347">
        <f t="shared" si="0"/>
        <v>0</v>
      </c>
      <c r="R39" s="347">
        <f t="shared" si="1"/>
        <v>0</v>
      </c>
      <c r="S39" s="348">
        <f t="shared" si="2"/>
        <v>0</v>
      </c>
      <c r="T39" s="349">
        <f t="shared" si="3"/>
        <v>0</v>
      </c>
      <c r="U39" s="345">
        <f t="shared" si="4"/>
        <v>0</v>
      </c>
      <c r="V39" s="345">
        <f t="shared" si="5"/>
        <v>0</v>
      </c>
      <c r="W39" s="345">
        <f t="shared" si="6"/>
        <v>0</v>
      </c>
      <c r="X39" s="154" t="str">
        <f>""</f>
        <v/>
      </c>
      <c r="Y39" s="355" t="str">
        <f>IF(Tableau_Complet[[#This Row],[ÉLÉMENTS]]="","",Tableau_Complet[[#This Row],[ÉLÉMENTS]])</f>
        <v/>
      </c>
      <c r="Z39" s="356" t="str">
        <f>IF(Tableau_Complet[[#This Row],[NIVEAU DE PRIORITÉ]]="","",Tableau_Complet[[#This Row],[NIVEAU DE PRIORITÉ]])</f>
        <v/>
      </c>
      <c r="AA39" s="356" t="str">
        <f>IF(Tableau_Complet[[#This Row],[COÛTS DE REMPLACEMENT (dollars 2024) avant Taxes]]="","",Tableau_Complet[[#This Row],[COÛTS DE REMPLACEMENT (dollars 2024) avant Taxes]])</f>
        <v/>
      </c>
      <c r="AB39" s="273" t="s">
        <v>121</v>
      </c>
      <c r="AC39" s="273" t="s">
        <v>127</v>
      </c>
      <c r="AD39" s="273" t="s">
        <v>127</v>
      </c>
      <c r="AE39" s="356" t="str">
        <f t="shared" si="7"/>
        <v/>
      </c>
      <c r="AF39" s="356" t="str">
        <f t="shared" si="8"/>
        <v/>
      </c>
      <c r="AG39" s="356" t="str">
        <f t="shared" si="9"/>
        <v/>
      </c>
      <c r="AP39" s="22"/>
      <c r="AR39" s="23"/>
      <c r="AS39" s="13"/>
      <c r="AT39" s="22"/>
      <c r="AU39" s="23"/>
      <c r="AY39" s="14"/>
      <c r="AZ39" s="24"/>
    </row>
    <row r="40" spans="1:52" s="21" customFormat="1" ht="49.5" x14ac:dyDescent="0.25">
      <c r="A40" s="101" t="s">
        <v>155</v>
      </c>
      <c r="B40" s="101"/>
      <c r="C40" s="102" t="s">
        <v>156</v>
      </c>
      <c r="D40" s="102"/>
      <c r="E40" s="102"/>
      <c r="F40" s="102"/>
      <c r="G40" s="102"/>
      <c r="H40" s="103"/>
      <c r="I40" s="104"/>
      <c r="J40" s="105"/>
      <c r="K40" s="106"/>
      <c r="L40" s="107"/>
      <c r="M40" s="108"/>
      <c r="N40" s="109"/>
      <c r="O40" s="101"/>
      <c r="P40" s="143">
        <f t="shared" si="10"/>
        <v>0</v>
      </c>
      <c r="Q40" s="144">
        <f t="shared" si="0"/>
        <v>0</v>
      </c>
      <c r="R40" s="144">
        <f t="shared" si="1"/>
        <v>0</v>
      </c>
      <c r="S40" s="145">
        <f t="shared" si="2"/>
        <v>0</v>
      </c>
      <c r="T40" s="146">
        <f t="shared" si="3"/>
        <v>0</v>
      </c>
      <c r="U40" s="147">
        <f t="shared" si="4"/>
        <v>0</v>
      </c>
      <c r="V40" s="147">
        <f t="shared" si="5"/>
        <v>0</v>
      </c>
      <c r="W40" s="147">
        <f t="shared" si="6"/>
        <v>0</v>
      </c>
      <c r="X40" s="112" t="str">
        <f>""</f>
        <v/>
      </c>
      <c r="Y40" s="113" t="str">
        <f>IF(Tableau_Complet[[#This Row],[ÉLÉMENTS]]="","",Tableau_Complet[[#This Row],[ÉLÉMENTS]])</f>
        <v>SUPERSTRUCTURE ET ENVELOPPE</v>
      </c>
      <c r="Z40" s="112" t="str">
        <f>IF(Tableau_Complet[[#This Row],[NIVEAU DE PRIORITÉ]]="","",Tableau_Complet[[#This Row],[NIVEAU DE PRIORITÉ]])</f>
        <v/>
      </c>
      <c r="AA40" s="112" t="str">
        <f>IF(Tableau_Complet[[#This Row],[COÛTS DE REMPLACEMENT (dollars 2024) avant Taxes]]="","",Tableau_Complet[[#This Row],[COÛTS DE REMPLACEMENT (dollars 2024) avant Taxes]])</f>
        <v/>
      </c>
      <c r="AB40" s="112" t="s">
        <v>121</v>
      </c>
      <c r="AC40" s="112" t="s">
        <v>121</v>
      </c>
      <c r="AD40" s="112" t="s">
        <v>121</v>
      </c>
      <c r="AE40" s="112" t="str">
        <f t="shared" si="7"/>
        <v/>
      </c>
      <c r="AF40" s="112" t="str">
        <f t="shared" si="8"/>
        <v/>
      </c>
      <c r="AG40" s="112" t="str">
        <f t="shared" si="9"/>
        <v/>
      </c>
      <c r="AP40" s="22"/>
      <c r="AR40" s="23"/>
      <c r="AS40" s="13"/>
      <c r="AT40" s="22"/>
      <c r="AU40" s="23"/>
      <c r="AY40" s="14"/>
      <c r="AZ40" s="24"/>
    </row>
    <row r="41" spans="1:52" s="21" customFormat="1" ht="18" x14ac:dyDescent="0.25">
      <c r="A41" s="73"/>
      <c r="B41" s="73"/>
      <c r="C41" s="74"/>
      <c r="D41" s="74"/>
      <c r="E41" s="74"/>
      <c r="F41" s="74"/>
      <c r="G41" s="74"/>
      <c r="H41" s="75"/>
      <c r="I41" s="76"/>
      <c r="J41" s="77"/>
      <c r="K41" s="78"/>
      <c r="L41" s="79"/>
      <c r="M41" s="250"/>
      <c r="N41" s="337"/>
      <c r="O41" s="269"/>
      <c r="P41" s="346">
        <f t="shared" si="10"/>
        <v>0</v>
      </c>
      <c r="Q41" s="347">
        <f t="shared" si="0"/>
        <v>0</v>
      </c>
      <c r="R41" s="347">
        <f t="shared" si="1"/>
        <v>0</v>
      </c>
      <c r="S41" s="348">
        <f t="shared" si="2"/>
        <v>0</v>
      </c>
      <c r="T41" s="349">
        <f t="shared" si="3"/>
        <v>0</v>
      </c>
      <c r="U41" s="345">
        <f t="shared" si="4"/>
        <v>0</v>
      </c>
      <c r="V41" s="345">
        <f t="shared" si="5"/>
        <v>0</v>
      </c>
      <c r="W41" s="345">
        <f t="shared" si="6"/>
        <v>0</v>
      </c>
      <c r="X41" s="154" t="str">
        <f>""</f>
        <v/>
      </c>
      <c r="Y41" s="355" t="str">
        <f>IF(Tableau_Complet[[#This Row],[ÉLÉMENTS]]="","",Tableau_Complet[[#This Row],[ÉLÉMENTS]])</f>
        <v/>
      </c>
      <c r="Z41" s="356" t="str">
        <f>IF(Tableau_Complet[[#This Row],[NIVEAU DE PRIORITÉ]]="","",Tableau_Complet[[#This Row],[NIVEAU DE PRIORITÉ]])</f>
        <v/>
      </c>
      <c r="AA41" s="356" t="str">
        <f>IF(Tableau_Complet[[#This Row],[COÛTS DE REMPLACEMENT (dollars 2024) avant Taxes]]="","",Tableau_Complet[[#This Row],[COÛTS DE REMPLACEMENT (dollars 2024) avant Taxes]])</f>
        <v/>
      </c>
      <c r="AB41" s="273"/>
      <c r="AC41" s="273"/>
      <c r="AD41" s="273"/>
      <c r="AE41" s="356" t="str">
        <f t="shared" si="7"/>
        <v/>
      </c>
      <c r="AF41" s="356" t="str">
        <f t="shared" si="8"/>
        <v/>
      </c>
      <c r="AG41" s="356" t="str">
        <f t="shared" si="9"/>
        <v/>
      </c>
      <c r="AP41" s="22"/>
      <c r="AR41" s="23"/>
      <c r="AS41" s="13"/>
      <c r="AT41" s="22"/>
      <c r="AU41" s="23"/>
      <c r="AY41" s="14"/>
      <c r="AZ41" s="24"/>
    </row>
    <row r="42" spans="1:52" s="21" customFormat="1" ht="36" x14ac:dyDescent="0.25">
      <c r="A42" s="124" t="s">
        <v>157</v>
      </c>
      <c r="B42" s="124"/>
      <c r="C42" s="125" t="s">
        <v>158</v>
      </c>
      <c r="D42" s="125"/>
      <c r="E42" s="125"/>
      <c r="F42" s="125"/>
      <c r="G42" s="125"/>
      <c r="H42" s="126"/>
      <c r="I42" s="127"/>
      <c r="J42" s="128"/>
      <c r="K42" s="129"/>
      <c r="L42" s="130"/>
      <c r="M42" s="131"/>
      <c r="N42" s="132">
        <f>SUM(L43:L49)</f>
        <v>0</v>
      </c>
      <c r="O42" s="124"/>
      <c r="P42" s="121">
        <f t="shared" si="10"/>
        <v>0</v>
      </c>
      <c r="Q42" s="122">
        <f t="shared" si="0"/>
        <v>0</v>
      </c>
      <c r="R42" s="122">
        <f t="shared" si="1"/>
        <v>0</v>
      </c>
      <c r="S42" s="123">
        <f t="shared" si="2"/>
        <v>0</v>
      </c>
      <c r="T42" s="133">
        <f t="shared" si="3"/>
        <v>0</v>
      </c>
      <c r="U42" s="134">
        <f t="shared" si="4"/>
        <v>0</v>
      </c>
      <c r="V42" s="134">
        <f t="shared" si="5"/>
        <v>0</v>
      </c>
      <c r="W42" s="134">
        <f t="shared" si="6"/>
        <v>0</v>
      </c>
      <c r="X42" s="135" t="str">
        <f>""</f>
        <v/>
      </c>
      <c r="Y42" s="136" t="str">
        <f>IF(Tableau_Complet[[#This Row],[ÉLÉMENTS]]="","",Tableau_Complet[[#This Row],[ÉLÉMENTS]])</f>
        <v>PLANCHERS ET MURS STRUCTURAUX</v>
      </c>
      <c r="Z42" s="135" t="str">
        <f>IF(Tableau_Complet[[#This Row],[NIVEAU DE PRIORITÉ]]="","",Tableau_Complet[[#This Row],[NIVEAU DE PRIORITÉ]])</f>
        <v/>
      </c>
      <c r="AA42" s="135" t="str">
        <f>IF(Tableau_Complet[[#This Row],[COÛTS DE REMPLACEMENT (dollars 2024) avant Taxes]]="","",Tableau_Complet[[#This Row],[COÛTS DE REMPLACEMENT (dollars 2024) avant Taxes]])</f>
        <v/>
      </c>
      <c r="AB42" s="135" t="s">
        <v>121</v>
      </c>
      <c r="AC42" s="135" t="s">
        <v>121</v>
      </c>
      <c r="AD42" s="135" t="s">
        <v>121</v>
      </c>
      <c r="AE42" s="135" t="str">
        <f t="shared" si="7"/>
        <v/>
      </c>
      <c r="AF42" s="135" t="str">
        <f t="shared" si="8"/>
        <v/>
      </c>
      <c r="AG42" s="135" t="str">
        <f t="shared" si="9"/>
        <v/>
      </c>
      <c r="AP42" s="22"/>
      <c r="AR42" s="23"/>
      <c r="AS42" s="13"/>
      <c r="AT42" s="22"/>
      <c r="AU42" s="23"/>
      <c r="AY42" s="14"/>
      <c r="AZ42" s="24"/>
    </row>
    <row r="43" spans="1:52" s="21" customFormat="1" ht="36" x14ac:dyDescent="0.25">
      <c r="A43" s="73"/>
      <c r="B43" s="73"/>
      <c r="C43" s="74" t="s">
        <v>159</v>
      </c>
      <c r="D43" s="74" t="s">
        <v>125</v>
      </c>
      <c r="E43" s="74"/>
      <c r="F43" s="74"/>
      <c r="G43" s="74">
        <v>0</v>
      </c>
      <c r="H43" s="75" t="s">
        <v>133</v>
      </c>
      <c r="I43" s="76"/>
      <c r="J43" s="77"/>
      <c r="K43" s="78"/>
      <c r="L43" s="79">
        <v>0</v>
      </c>
      <c r="M43" s="250" t="s">
        <v>134</v>
      </c>
      <c r="N43" s="337"/>
      <c r="O43" s="269"/>
      <c r="P43" s="346">
        <f t="shared" si="10"/>
        <v>0</v>
      </c>
      <c r="Q43" s="347">
        <f t="shared" si="0"/>
        <v>0</v>
      </c>
      <c r="R43" s="347">
        <f t="shared" si="1"/>
        <v>0</v>
      </c>
      <c r="S43" s="348">
        <f t="shared" si="2"/>
        <v>0</v>
      </c>
      <c r="T43" s="349">
        <f t="shared" si="3"/>
        <v>0</v>
      </c>
      <c r="U43" s="345">
        <f t="shared" si="4"/>
        <v>0</v>
      </c>
      <c r="V43" s="345">
        <f t="shared" si="5"/>
        <v>0</v>
      </c>
      <c r="W43" s="345">
        <f t="shared" si="6"/>
        <v>0</v>
      </c>
      <c r="X43" s="154" t="str">
        <f>""</f>
        <v/>
      </c>
      <c r="Y43" s="355" t="str">
        <f>IF(Tableau_Complet[[#This Row],[ÉLÉMENTS]]="","",Tableau_Complet[[#This Row],[ÉLÉMENTS]])</f>
        <v>Planchers et murs structuraux</v>
      </c>
      <c r="Z43" s="356" t="str">
        <f>IF(Tableau_Complet[[#This Row],[NIVEAU DE PRIORITÉ]]="","",Tableau_Complet[[#This Row],[NIVEAU DE PRIORITÉ]])</f>
        <v>n/a</v>
      </c>
      <c r="AA43" s="356">
        <f>IF(Tableau_Complet[[#This Row],[COÛTS DE REMPLACEMENT (dollars 2024) avant Taxes]]="","",Tableau_Complet[[#This Row],[COÛTS DE REMPLACEMENT (dollars 2024) avant Taxes]])</f>
        <v>0</v>
      </c>
      <c r="AB43" s="273" t="s">
        <v>121</v>
      </c>
      <c r="AC43" s="273" t="s">
        <v>127</v>
      </c>
      <c r="AD43" s="273" t="s">
        <v>127</v>
      </c>
      <c r="AE43" s="356">
        <f t="shared" si="7"/>
        <v>0</v>
      </c>
      <c r="AF43" s="356">
        <f t="shared" si="8"/>
        <v>0</v>
      </c>
      <c r="AG43" s="356">
        <f t="shared" si="9"/>
        <v>0</v>
      </c>
      <c r="AP43" s="22"/>
      <c r="AR43" s="23"/>
      <c r="AS43" s="13"/>
      <c r="AT43" s="22"/>
      <c r="AU43" s="23"/>
      <c r="AY43" s="14"/>
      <c r="AZ43" s="24"/>
    </row>
    <row r="44" spans="1:52" s="21" customFormat="1" ht="36" x14ac:dyDescent="0.25">
      <c r="A44" s="73"/>
      <c r="B44" s="73"/>
      <c r="C44" s="74" t="s">
        <v>161</v>
      </c>
      <c r="D44" s="74" t="s">
        <v>125</v>
      </c>
      <c r="E44" s="74"/>
      <c r="F44" s="74"/>
      <c r="G44" s="74">
        <v>0</v>
      </c>
      <c r="H44" s="75" t="s">
        <v>133</v>
      </c>
      <c r="I44" s="76"/>
      <c r="J44" s="77"/>
      <c r="K44" s="78"/>
      <c r="L44" s="79">
        <v>0</v>
      </c>
      <c r="M44" s="250" t="s">
        <v>134</v>
      </c>
      <c r="N44" s="337"/>
      <c r="O44" s="269"/>
      <c r="P44" s="346">
        <f t="shared" si="10"/>
        <v>0</v>
      </c>
      <c r="Q44" s="347">
        <f t="shared" si="0"/>
        <v>0</v>
      </c>
      <c r="R44" s="347">
        <f t="shared" si="1"/>
        <v>0</v>
      </c>
      <c r="S44" s="348">
        <f t="shared" si="2"/>
        <v>0</v>
      </c>
      <c r="T44" s="349">
        <f t="shared" si="3"/>
        <v>0</v>
      </c>
      <c r="U44" s="345">
        <f t="shared" si="4"/>
        <v>0</v>
      </c>
      <c r="V44" s="345">
        <f t="shared" si="5"/>
        <v>0</v>
      </c>
      <c r="W44" s="345">
        <f t="shared" si="6"/>
        <v>0</v>
      </c>
      <c r="X44" s="154" t="str">
        <f>""</f>
        <v/>
      </c>
      <c r="Y44" s="355" t="str">
        <f>IF(Tableau_Complet[[#This Row],[ÉLÉMENTS]]="","",Tableau_Complet[[#This Row],[ÉLÉMENTS]])</f>
        <v>Planchers des bâtiments</v>
      </c>
      <c r="Z44" s="356" t="str">
        <f>IF(Tableau_Complet[[#This Row],[NIVEAU DE PRIORITÉ]]="","",Tableau_Complet[[#This Row],[NIVEAU DE PRIORITÉ]])</f>
        <v>n/a</v>
      </c>
      <c r="AA44" s="356">
        <f>IF(Tableau_Complet[[#This Row],[COÛTS DE REMPLACEMENT (dollars 2024) avant Taxes]]="","",Tableau_Complet[[#This Row],[COÛTS DE REMPLACEMENT (dollars 2024) avant Taxes]])</f>
        <v>0</v>
      </c>
      <c r="AB44" s="273" t="s">
        <v>121</v>
      </c>
      <c r="AC44" s="273" t="s">
        <v>127</v>
      </c>
      <c r="AD44" s="273" t="s">
        <v>127</v>
      </c>
      <c r="AE44" s="356">
        <f t="shared" si="7"/>
        <v>0</v>
      </c>
      <c r="AF44" s="356">
        <f t="shared" si="8"/>
        <v>0</v>
      </c>
      <c r="AG44" s="356">
        <f t="shared" si="9"/>
        <v>0</v>
      </c>
      <c r="AP44" s="22"/>
      <c r="AR44" s="23"/>
      <c r="AS44" s="13"/>
      <c r="AT44" s="22"/>
      <c r="AU44" s="23"/>
      <c r="AY44" s="14"/>
      <c r="AZ44" s="24"/>
    </row>
    <row r="45" spans="1:52" s="21" customFormat="1" ht="54" x14ac:dyDescent="0.25">
      <c r="A45" s="73"/>
      <c r="B45" s="73"/>
      <c r="C45" s="74" t="s">
        <v>162</v>
      </c>
      <c r="D45" s="74" t="s">
        <v>132</v>
      </c>
      <c r="E45" s="74"/>
      <c r="F45" s="74"/>
      <c r="G45" s="74">
        <v>0</v>
      </c>
      <c r="H45" s="75" t="s">
        <v>133</v>
      </c>
      <c r="I45" s="76"/>
      <c r="J45" s="77"/>
      <c r="K45" s="78"/>
      <c r="L45" s="79">
        <v>0</v>
      </c>
      <c r="M45" s="250" t="s">
        <v>134</v>
      </c>
      <c r="N45" s="337"/>
      <c r="O45" s="269"/>
      <c r="P45" s="346">
        <f t="shared" si="10"/>
        <v>0</v>
      </c>
      <c r="Q45" s="347">
        <f t="shared" si="0"/>
        <v>0</v>
      </c>
      <c r="R45" s="347">
        <f t="shared" si="1"/>
        <v>0</v>
      </c>
      <c r="S45" s="348">
        <f t="shared" si="2"/>
        <v>0</v>
      </c>
      <c r="T45" s="349">
        <f t="shared" si="3"/>
        <v>0</v>
      </c>
      <c r="U45" s="345">
        <f t="shared" si="4"/>
        <v>0</v>
      </c>
      <c r="V45" s="345">
        <f t="shared" si="5"/>
        <v>0</v>
      </c>
      <c r="W45" s="345">
        <f t="shared" si="6"/>
        <v>0</v>
      </c>
      <c r="X45" s="154" t="str">
        <f>""</f>
        <v/>
      </c>
      <c r="Y45" s="355" t="str">
        <f>IF(Tableau_Complet[[#This Row],[ÉLÉMENTS]]="","",Tableau_Complet[[#This Row],[ÉLÉMENTS]])</f>
        <v>Faux-planchers au sous-sol et au rez-de-chaussée</v>
      </c>
      <c r="Z45" s="356" t="str">
        <f>IF(Tableau_Complet[[#This Row],[NIVEAU DE PRIORITÉ]]="","",Tableau_Complet[[#This Row],[NIVEAU DE PRIORITÉ]])</f>
        <v>n/a</v>
      </c>
      <c r="AA45" s="356">
        <f>IF(Tableau_Complet[[#This Row],[COÛTS DE REMPLACEMENT (dollars 2024) avant Taxes]]="","",Tableau_Complet[[#This Row],[COÛTS DE REMPLACEMENT (dollars 2024) avant Taxes]])</f>
        <v>0</v>
      </c>
      <c r="AB45" s="273" t="s">
        <v>121</v>
      </c>
      <c r="AC45" s="273" t="s">
        <v>127</v>
      </c>
      <c r="AD45" s="273" t="s">
        <v>127</v>
      </c>
      <c r="AE45" s="356">
        <f t="shared" si="7"/>
        <v>0</v>
      </c>
      <c r="AF45" s="356">
        <f t="shared" si="8"/>
        <v>0</v>
      </c>
      <c r="AG45" s="356">
        <f t="shared" si="9"/>
        <v>0</v>
      </c>
      <c r="AP45" s="22"/>
      <c r="AR45" s="23"/>
      <c r="AS45" s="13"/>
      <c r="AT45" s="22"/>
      <c r="AU45" s="23"/>
      <c r="AY45" s="14"/>
      <c r="AZ45" s="24"/>
    </row>
    <row r="46" spans="1:52" s="137" customFormat="1" ht="75" customHeight="1" x14ac:dyDescent="0.25">
      <c r="A46" s="73"/>
      <c r="B46" s="73"/>
      <c r="C46" s="74" t="s">
        <v>163</v>
      </c>
      <c r="D46" s="74" t="s">
        <v>125</v>
      </c>
      <c r="E46" s="74"/>
      <c r="F46" s="74"/>
      <c r="G46" s="74">
        <v>0</v>
      </c>
      <c r="H46" s="75" t="s">
        <v>133</v>
      </c>
      <c r="I46" s="76"/>
      <c r="J46" s="77"/>
      <c r="K46" s="78"/>
      <c r="L46" s="79">
        <v>0</v>
      </c>
      <c r="M46" s="250" t="s">
        <v>134</v>
      </c>
      <c r="N46" s="337"/>
      <c r="O46" s="269"/>
      <c r="P46" s="346">
        <f t="shared" si="10"/>
        <v>0</v>
      </c>
      <c r="Q46" s="347">
        <f t="shared" si="0"/>
        <v>0</v>
      </c>
      <c r="R46" s="347">
        <f t="shared" si="1"/>
        <v>0</v>
      </c>
      <c r="S46" s="348">
        <f t="shared" si="2"/>
        <v>0</v>
      </c>
      <c r="T46" s="349">
        <f t="shared" si="3"/>
        <v>0</v>
      </c>
      <c r="U46" s="345">
        <f t="shared" si="4"/>
        <v>0</v>
      </c>
      <c r="V46" s="345">
        <f t="shared" si="5"/>
        <v>0</v>
      </c>
      <c r="W46" s="345">
        <f t="shared" si="6"/>
        <v>0</v>
      </c>
      <c r="X46" s="154" t="str">
        <f>""</f>
        <v/>
      </c>
      <c r="Y46" s="355" t="str">
        <f>IF(Tableau_Complet[[#This Row],[ÉLÉMENTS]]="","",Tableau_Complet[[#This Row],[ÉLÉMENTS]])</f>
        <v>Murs mitoyens</v>
      </c>
      <c r="Z46" s="356" t="str">
        <f>IF(Tableau_Complet[[#This Row],[NIVEAU DE PRIORITÉ]]="","",Tableau_Complet[[#This Row],[NIVEAU DE PRIORITÉ]])</f>
        <v>n/a</v>
      </c>
      <c r="AA46" s="356">
        <f>IF(Tableau_Complet[[#This Row],[COÛTS DE REMPLACEMENT (dollars 2024) avant Taxes]]="","",Tableau_Complet[[#This Row],[COÛTS DE REMPLACEMENT (dollars 2024) avant Taxes]])</f>
        <v>0</v>
      </c>
      <c r="AB46" s="273" t="s">
        <v>121</v>
      </c>
      <c r="AC46" s="273" t="s">
        <v>127</v>
      </c>
      <c r="AD46" s="273" t="s">
        <v>127</v>
      </c>
      <c r="AE46" s="356">
        <f t="shared" si="7"/>
        <v>0</v>
      </c>
      <c r="AF46" s="356">
        <f t="shared" si="8"/>
        <v>0</v>
      </c>
      <c r="AG46" s="356">
        <f t="shared" si="9"/>
        <v>0</v>
      </c>
      <c r="AP46" s="138"/>
      <c r="AR46" s="139"/>
      <c r="AS46" s="140"/>
      <c r="AT46" s="138"/>
      <c r="AU46" s="139"/>
      <c r="AY46" s="141"/>
      <c r="AZ46" s="142"/>
    </row>
    <row r="47" spans="1:52" s="21" customFormat="1" ht="18" x14ac:dyDescent="0.25">
      <c r="A47" s="73"/>
      <c r="B47" s="73"/>
      <c r="C47" s="74" t="s">
        <v>163</v>
      </c>
      <c r="D47" s="74" t="s">
        <v>132</v>
      </c>
      <c r="E47" s="74"/>
      <c r="F47" s="74"/>
      <c r="G47" s="74">
        <v>0</v>
      </c>
      <c r="H47" s="75" t="s">
        <v>133</v>
      </c>
      <c r="I47" s="76"/>
      <c r="J47" s="77"/>
      <c r="K47" s="78"/>
      <c r="L47" s="79">
        <v>0</v>
      </c>
      <c r="M47" s="250" t="s">
        <v>134</v>
      </c>
      <c r="N47" s="337"/>
      <c r="O47" s="269"/>
      <c r="P47" s="346">
        <f t="shared" si="10"/>
        <v>0</v>
      </c>
      <c r="Q47" s="347">
        <f t="shared" si="0"/>
        <v>0</v>
      </c>
      <c r="R47" s="347">
        <f t="shared" si="1"/>
        <v>0</v>
      </c>
      <c r="S47" s="348">
        <f t="shared" si="2"/>
        <v>0</v>
      </c>
      <c r="T47" s="349">
        <f t="shared" si="3"/>
        <v>0</v>
      </c>
      <c r="U47" s="345">
        <f t="shared" si="4"/>
        <v>0</v>
      </c>
      <c r="V47" s="345">
        <f t="shared" si="5"/>
        <v>0</v>
      </c>
      <c r="W47" s="345">
        <f t="shared" si="6"/>
        <v>0</v>
      </c>
      <c r="X47" s="154" t="str">
        <f>""</f>
        <v/>
      </c>
      <c r="Y47" s="355" t="str">
        <f>IF(Tableau_Complet[[#This Row],[ÉLÉMENTS]]="","",Tableau_Complet[[#This Row],[ÉLÉMENTS]])</f>
        <v>Murs mitoyens</v>
      </c>
      <c r="Z47" s="356" t="str">
        <f>IF(Tableau_Complet[[#This Row],[NIVEAU DE PRIORITÉ]]="","",Tableau_Complet[[#This Row],[NIVEAU DE PRIORITÉ]])</f>
        <v>n/a</v>
      </c>
      <c r="AA47" s="356">
        <f>IF(Tableau_Complet[[#This Row],[COÛTS DE REMPLACEMENT (dollars 2024) avant Taxes]]="","",Tableau_Complet[[#This Row],[COÛTS DE REMPLACEMENT (dollars 2024) avant Taxes]])</f>
        <v>0</v>
      </c>
      <c r="AB47" s="273" t="s">
        <v>121</v>
      </c>
      <c r="AC47" s="273" t="s">
        <v>127</v>
      </c>
      <c r="AD47" s="273" t="s">
        <v>127</v>
      </c>
      <c r="AE47" s="356">
        <f t="shared" si="7"/>
        <v>0</v>
      </c>
      <c r="AF47" s="356">
        <f t="shared" si="8"/>
        <v>0</v>
      </c>
      <c r="AG47" s="356">
        <f t="shared" si="9"/>
        <v>0</v>
      </c>
      <c r="AP47" s="22"/>
      <c r="AR47" s="23"/>
      <c r="AS47" s="13"/>
      <c r="AT47" s="22"/>
      <c r="AU47" s="23"/>
      <c r="AY47" s="14"/>
      <c r="AZ47" s="24"/>
    </row>
    <row r="48" spans="1:52" s="21" customFormat="1" ht="54" x14ac:dyDescent="0.25">
      <c r="A48" s="73"/>
      <c r="B48" s="73"/>
      <c r="C48" s="74" t="s">
        <v>164</v>
      </c>
      <c r="D48" s="74" t="s">
        <v>125</v>
      </c>
      <c r="E48" s="74"/>
      <c r="F48" s="74"/>
      <c r="G48" s="74">
        <v>0</v>
      </c>
      <c r="H48" s="75" t="s">
        <v>133</v>
      </c>
      <c r="I48" s="76"/>
      <c r="J48" s="77"/>
      <c r="K48" s="78"/>
      <c r="L48" s="79">
        <v>0</v>
      </c>
      <c r="M48" s="250" t="s">
        <v>134</v>
      </c>
      <c r="N48" s="337"/>
      <c r="O48" s="269"/>
      <c r="P48" s="346">
        <f t="shared" si="10"/>
        <v>0</v>
      </c>
      <c r="Q48" s="347">
        <f t="shared" si="0"/>
        <v>0</v>
      </c>
      <c r="R48" s="347">
        <f t="shared" si="1"/>
        <v>0</v>
      </c>
      <c r="S48" s="348">
        <f t="shared" si="2"/>
        <v>0</v>
      </c>
      <c r="T48" s="349">
        <f t="shared" si="3"/>
        <v>0</v>
      </c>
      <c r="U48" s="345">
        <f t="shared" si="4"/>
        <v>0</v>
      </c>
      <c r="V48" s="345">
        <f t="shared" si="5"/>
        <v>0</v>
      </c>
      <c r="W48" s="345">
        <f t="shared" si="6"/>
        <v>0</v>
      </c>
      <c r="X48" s="154" t="str">
        <f>""</f>
        <v/>
      </c>
      <c r="Y48" s="355" t="str">
        <f>IF(Tableau_Complet[[#This Row],[ÉLÉMENTS]]="","",Tableau_Complet[[#This Row],[ÉLÉMENTS]])</f>
        <v>Murs porteurs intérieurs et extérieurs, poutres et colonnes</v>
      </c>
      <c r="Z48" s="356" t="str">
        <f>IF(Tableau_Complet[[#This Row],[NIVEAU DE PRIORITÉ]]="","",Tableau_Complet[[#This Row],[NIVEAU DE PRIORITÉ]])</f>
        <v>n/a</v>
      </c>
      <c r="AA48" s="356">
        <f>IF(Tableau_Complet[[#This Row],[COÛTS DE REMPLACEMENT (dollars 2024) avant Taxes]]="","",Tableau_Complet[[#This Row],[COÛTS DE REMPLACEMENT (dollars 2024) avant Taxes]])</f>
        <v>0</v>
      </c>
      <c r="AB48" s="273" t="s">
        <v>121</v>
      </c>
      <c r="AC48" s="273" t="s">
        <v>127</v>
      </c>
      <c r="AD48" s="273" t="s">
        <v>127</v>
      </c>
      <c r="AE48" s="356">
        <f t="shared" si="7"/>
        <v>0</v>
      </c>
      <c r="AF48" s="356">
        <f t="shared" si="8"/>
        <v>0</v>
      </c>
      <c r="AG48" s="356">
        <f t="shared" si="9"/>
        <v>0</v>
      </c>
      <c r="AP48" s="22"/>
      <c r="AR48" s="23"/>
      <c r="AS48" s="13"/>
      <c r="AT48" s="22"/>
      <c r="AU48" s="23"/>
      <c r="AY48" s="14"/>
      <c r="AZ48" s="24"/>
    </row>
    <row r="49" spans="1:52" s="21" customFormat="1" ht="18" x14ac:dyDescent="0.25">
      <c r="A49" s="73"/>
      <c r="B49" s="73"/>
      <c r="C49" s="74"/>
      <c r="D49" s="74"/>
      <c r="E49" s="74"/>
      <c r="F49" s="74"/>
      <c r="G49" s="74"/>
      <c r="H49" s="75"/>
      <c r="I49" s="76"/>
      <c r="J49" s="77"/>
      <c r="K49" s="78"/>
      <c r="L49" s="79"/>
      <c r="M49" s="250"/>
      <c r="N49" s="337"/>
      <c r="O49" s="269"/>
      <c r="P49" s="346">
        <f t="shared" si="10"/>
        <v>0</v>
      </c>
      <c r="Q49" s="347">
        <f t="shared" si="0"/>
        <v>0</v>
      </c>
      <c r="R49" s="347">
        <f t="shared" si="1"/>
        <v>0</v>
      </c>
      <c r="S49" s="348">
        <f t="shared" si="2"/>
        <v>0</v>
      </c>
      <c r="T49" s="349">
        <f t="shared" si="3"/>
        <v>0</v>
      </c>
      <c r="U49" s="345">
        <f t="shared" si="4"/>
        <v>0</v>
      </c>
      <c r="V49" s="345">
        <f t="shared" si="5"/>
        <v>0</v>
      </c>
      <c r="W49" s="345">
        <f t="shared" si="6"/>
        <v>0</v>
      </c>
      <c r="X49" s="154" t="str">
        <f>""</f>
        <v/>
      </c>
      <c r="Y49" s="355" t="str">
        <f>IF(Tableau_Complet[[#This Row],[ÉLÉMENTS]]="","",Tableau_Complet[[#This Row],[ÉLÉMENTS]])</f>
        <v/>
      </c>
      <c r="Z49" s="356" t="str">
        <f>IF(Tableau_Complet[[#This Row],[NIVEAU DE PRIORITÉ]]="","",Tableau_Complet[[#This Row],[NIVEAU DE PRIORITÉ]])</f>
        <v/>
      </c>
      <c r="AA49" s="356" t="str">
        <f>IF(Tableau_Complet[[#This Row],[COÛTS DE REMPLACEMENT (dollars 2024) avant Taxes]]="","",Tableau_Complet[[#This Row],[COÛTS DE REMPLACEMENT (dollars 2024) avant Taxes]])</f>
        <v/>
      </c>
      <c r="AB49" s="273"/>
      <c r="AC49" s="273"/>
      <c r="AD49" s="273"/>
      <c r="AE49" s="356" t="str">
        <f t="shared" si="7"/>
        <v/>
      </c>
      <c r="AF49" s="356" t="str">
        <f t="shared" si="8"/>
        <v/>
      </c>
      <c r="AG49" s="356" t="str">
        <f t="shared" si="9"/>
        <v/>
      </c>
      <c r="AP49" s="22"/>
      <c r="AR49" s="23"/>
      <c r="AS49" s="13"/>
      <c r="AT49" s="22"/>
      <c r="AU49" s="23"/>
      <c r="AY49" s="14"/>
      <c r="AZ49" s="24"/>
    </row>
    <row r="50" spans="1:52" s="21" customFormat="1" ht="72" x14ac:dyDescent="0.25">
      <c r="A50" s="124" t="s">
        <v>165</v>
      </c>
      <c r="B50" s="124"/>
      <c r="C50" s="125" t="s">
        <v>166</v>
      </c>
      <c r="D50" s="125"/>
      <c r="E50" s="125"/>
      <c r="F50" s="125"/>
      <c r="G50" s="125"/>
      <c r="H50" s="126"/>
      <c r="I50" s="127"/>
      <c r="J50" s="128"/>
      <c r="K50" s="129"/>
      <c r="L50" s="130"/>
      <c r="M50" s="131"/>
      <c r="N50" s="132">
        <f>SUM(L51:L61)</f>
        <v>0</v>
      </c>
      <c r="O50" s="124"/>
      <c r="P50" s="121">
        <f t="shared" si="10"/>
        <v>0</v>
      </c>
      <c r="Q50" s="122">
        <f t="shared" si="0"/>
        <v>0</v>
      </c>
      <c r="R50" s="122">
        <f t="shared" si="1"/>
        <v>0</v>
      </c>
      <c r="S50" s="123">
        <f t="shared" si="2"/>
        <v>0</v>
      </c>
      <c r="T50" s="133">
        <f t="shared" si="3"/>
        <v>0</v>
      </c>
      <c r="U50" s="134">
        <f t="shared" si="4"/>
        <v>0</v>
      </c>
      <c r="V50" s="134">
        <f t="shared" si="5"/>
        <v>0</v>
      </c>
      <c r="W50" s="134">
        <f t="shared" si="6"/>
        <v>0</v>
      </c>
      <c r="X50" s="135" t="str">
        <f>""</f>
        <v/>
      </c>
      <c r="Y50" s="136" t="str">
        <f>IF(Tableau_Complet[[#This Row],[ÉLÉMENTS]]="","",Tableau_Complet[[#This Row],[ÉLÉMENTS]])</f>
        <v>BALCONS, PALIERS, ESCALIERS, RAMPES ET ÉCHELLES EXTÉRIEURES</v>
      </c>
      <c r="Z50" s="135" t="str">
        <f>IF(Tableau_Complet[[#This Row],[NIVEAU DE PRIORITÉ]]="","",Tableau_Complet[[#This Row],[NIVEAU DE PRIORITÉ]])</f>
        <v/>
      </c>
      <c r="AA50" s="135" t="str">
        <f>IF(Tableau_Complet[[#This Row],[COÛTS DE REMPLACEMENT (dollars 2024) avant Taxes]]="","",Tableau_Complet[[#This Row],[COÛTS DE REMPLACEMENT (dollars 2024) avant Taxes]])</f>
        <v/>
      </c>
      <c r="AB50" s="135" t="s">
        <v>121</v>
      </c>
      <c r="AC50" s="135" t="s">
        <v>121</v>
      </c>
      <c r="AD50" s="135" t="s">
        <v>121</v>
      </c>
      <c r="AE50" s="135" t="str">
        <f t="shared" si="7"/>
        <v/>
      </c>
      <c r="AF50" s="135" t="str">
        <f t="shared" si="8"/>
        <v/>
      </c>
      <c r="AG50" s="135" t="str">
        <f t="shared" si="9"/>
        <v/>
      </c>
      <c r="AP50" s="22"/>
      <c r="AR50" s="23"/>
      <c r="AS50" s="13"/>
      <c r="AT50" s="22"/>
      <c r="AU50" s="23"/>
      <c r="AY50" s="14"/>
      <c r="AZ50" s="24"/>
    </row>
    <row r="51" spans="1:52" s="21" customFormat="1" ht="18" x14ac:dyDescent="0.25">
      <c r="A51" s="73"/>
      <c r="B51" s="73"/>
      <c r="C51" s="74"/>
      <c r="D51" s="74"/>
      <c r="E51" s="74"/>
      <c r="F51" s="74"/>
      <c r="G51" s="74"/>
      <c r="H51" s="75"/>
      <c r="I51" s="76"/>
      <c r="J51" s="77"/>
      <c r="K51" s="78"/>
      <c r="L51" s="79"/>
      <c r="M51" s="250"/>
      <c r="N51" s="337"/>
      <c r="O51" s="269"/>
      <c r="P51" s="346">
        <f t="shared" si="10"/>
        <v>0</v>
      </c>
      <c r="Q51" s="347">
        <f t="shared" si="0"/>
        <v>0</v>
      </c>
      <c r="R51" s="347">
        <f t="shared" si="1"/>
        <v>0</v>
      </c>
      <c r="S51" s="348">
        <f t="shared" si="2"/>
        <v>0</v>
      </c>
      <c r="T51" s="349">
        <f t="shared" si="3"/>
        <v>0</v>
      </c>
      <c r="U51" s="345">
        <f t="shared" si="4"/>
        <v>0</v>
      </c>
      <c r="V51" s="345">
        <f t="shared" si="5"/>
        <v>0</v>
      </c>
      <c r="W51" s="345">
        <f t="shared" si="6"/>
        <v>0</v>
      </c>
      <c r="X51" s="154" t="str">
        <f>""</f>
        <v/>
      </c>
      <c r="Y51" s="355" t="str">
        <f>IF(Tableau_Complet[[#This Row],[ÉLÉMENTS]]="","",Tableau_Complet[[#This Row],[ÉLÉMENTS]])</f>
        <v/>
      </c>
      <c r="Z51" s="356" t="str">
        <f>IF(Tableau_Complet[[#This Row],[NIVEAU DE PRIORITÉ]]="","",Tableau_Complet[[#This Row],[NIVEAU DE PRIORITÉ]])</f>
        <v/>
      </c>
      <c r="AA51" s="356" t="str">
        <f>IF(Tableau_Complet[[#This Row],[COÛTS DE REMPLACEMENT (dollars 2024) avant Taxes]]="","",Tableau_Complet[[#This Row],[COÛTS DE REMPLACEMENT (dollars 2024) avant Taxes]])</f>
        <v/>
      </c>
      <c r="AB51" s="273" t="s">
        <v>121</v>
      </c>
      <c r="AC51" s="273" t="s">
        <v>127</v>
      </c>
      <c r="AD51" s="273" t="s">
        <v>127</v>
      </c>
      <c r="AE51" s="356" t="str">
        <f t="shared" si="7"/>
        <v/>
      </c>
      <c r="AF51" s="356" t="str">
        <f t="shared" si="8"/>
        <v/>
      </c>
      <c r="AG51" s="356" t="str">
        <f t="shared" si="9"/>
        <v/>
      </c>
      <c r="AP51" s="22"/>
      <c r="AR51" s="23"/>
      <c r="AS51" s="13"/>
      <c r="AT51" s="22"/>
      <c r="AU51" s="23"/>
      <c r="AY51" s="14"/>
      <c r="AZ51" s="24"/>
    </row>
    <row r="52" spans="1:52" s="21" customFormat="1" ht="54" x14ac:dyDescent="0.25">
      <c r="A52" s="73"/>
      <c r="B52" s="73"/>
      <c r="C52" s="74" t="s">
        <v>167</v>
      </c>
      <c r="D52" s="74" t="s">
        <v>132</v>
      </c>
      <c r="E52" s="74"/>
      <c r="F52" s="74"/>
      <c r="G52" s="74">
        <v>0</v>
      </c>
      <c r="H52" s="75" t="s">
        <v>133</v>
      </c>
      <c r="I52" s="76"/>
      <c r="J52" s="77"/>
      <c r="K52" s="78"/>
      <c r="L52" s="79">
        <v>0</v>
      </c>
      <c r="M52" s="250" t="s">
        <v>134</v>
      </c>
      <c r="N52" s="337"/>
      <c r="O52" s="269"/>
      <c r="P52" s="346">
        <f t="shared" si="10"/>
        <v>0</v>
      </c>
      <c r="Q52" s="347">
        <f t="shared" si="0"/>
        <v>0</v>
      </c>
      <c r="R52" s="347">
        <f t="shared" si="1"/>
        <v>0</v>
      </c>
      <c r="S52" s="348">
        <f t="shared" si="2"/>
        <v>0</v>
      </c>
      <c r="T52" s="349">
        <f t="shared" si="3"/>
        <v>0</v>
      </c>
      <c r="U52" s="345">
        <f t="shared" si="4"/>
        <v>0</v>
      </c>
      <c r="V52" s="345">
        <f t="shared" si="5"/>
        <v>0</v>
      </c>
      <c r="W52" s="345">
        <f t="shared" si="6"/>
        <v>0</v>
      </c>
      <c r="X52" s="154" t="str">
        <f>""</f>
        <v/>
      </c>
      <c r="Y52" s="355" t="str">
        <f>IF(Tableau_Complet[[#This Row],[ÉLÉMENTS]]="","",Tableau_Complet[[#This Row],[ÉLÉMENTS]])</f>
        <v>Balcons, paliers, escaliers, rampes et échelles extérieures</v>
      </c>
      <c r="Z52" s="356" t="str">
        <f>IF(Tableau_Complet[[#This Row],[NIVEAU DE PRIORITÉ]]="","",Tableau_Complet[[#This Row],[NIVEAU DE PRIORITÉ]])</f>
        <v>n/a</v>
      </c>
      <c r="AA52" s="356">
        <f>IF(Tableau_Complet[[#This Row],[COÛTS DE REMPLACEMENT (dollars 2024) avant Taxes]]="","",Tableau_Complet[[#This Row],[COÛTS DE REMPLACEMENT (dollars 2024) avant Taxes]])</f>
        <v>0</v>
      </c>
      <c r="AB52" s="273" t="s">
        <v>121</v>
      </c>
      <c r="AC52" s="273" t="s">
        <v>127</v>
      </c>
      <c r="AD52" s="273" t="s">
        <v>127</v>
      </c>
      <c r="AE52" s="356">
        <f t="shared" si="7"/>
        <v>0</v>
      </c>
      <c r="AF52" s="356">
        <f t="shared" si="8"/>
        <v>0</v>
      </c>
      <c r="AG52" s="356">
        <f t="shared" si="9"/>
        <v>0</v>
      </c>
      <c r="AP52" s="22"/>
      <c r="AR52" s="23"/>
      <c r="AS52" s="13"/>
      <c r="AT52" s="22"/>
      <c r="AU52" s="23"/>
      <c r="AY52" s="14"/>
      <c r="AZ52" s="24"/>
    </row>
    <row r="53" spans="1:52" s="21" customFormat="1" ht="54" x14ac:dyDescent="0.25">
      <c r="A53" s="73"/>
      <c r="B53" s="73"/>
      <c r="C53" s="74" t="s">
        <v>168</v>
      </c>
      <c r="D53" s="74" t="s">
        <v>125</v>
      </c>
      <c r="E53" s="74"/>
      <c r="F53" s="74"/>
      <c r="G53" s="74">
        <v>0</v>
      </c>
      <c r="H53" s="75" t="s">
        <v>133</v>
      </c>
      <c r="I53" s="76"/>
      <c r="J53" s="77"/>
      <c r="K53" s="78"/>
      <c r="L53" s="79">
        <v>0</v>
      </c>
      <c r="M53" s="250" t="s">
        <v>134</v>
      </c>
      <c r="N53" s="337"/>
      <c r="O53" s="269"/>
      <c r="P53" s="346">
        <f t="shared" si="10"/>
        <v>0</v>
      </c>
      <c r="Q53" s="347">
        <f t="shared" si="0"/>
        <v>0</v>
      </c>
      <c r="R53" s="347">
        <f t="shared" si="1"/>
        <v>0</v>
      </c>
      <c r="S53" s="348">
        <f t="shared" si="2"/>
        <v>0</v>
      </c>
      <c r="T53" s="349">
        <f t="shared" si="3"/>
        <v>0</v>
      </c>
      <c r="U53" s="345">
        <f t="shared" si="4"/>
        <v>0</v>
      </c>
      <c r="V53" s="345">
        <f t="shared" si="5"/>
        <v>0</v>
      </c>
      <c r="W53" s="345">
        <f t="shared" si="6"/>
        <v>0</v>
      </c>
      <c r="X53" s="154" t="str">
        <f>""</f>
        <v/>
      </c>
      <c r="Y53" s="355" t="str">
        <f>IF(Tableau_Complet[[#This Row],[ÉLÉMENTS]]="","",Tableau_Complet[[#This Row],[ÉLÉMENTS]])</f>
        <v>Structure des balcons, paliers et escaliers extérieurs</v>
      </c>
      <c r="Z53" s="356" t="str">
        <f>IF(Tableau_Complet[[#This Row],[NIVEAU DE PRIORITÉ]]="","",Tableau_Complet[[#This Row],[NIVEAU DE PRIORITÉ]])</f>
        <v>n/a</v>
      </c>
      <c r="AA53" s="356">
        <f>IF(Tableau_Complet[[#This Row],[COÛTS DE REMPLACEMENT (dollars 2024) avant Taxes]]="","",Tableau_Complet[[#This Row],[COÛTS DE REMPLACEMENT (dollars 2024) avant Taxes]])</f>
        <v>0</v>
      </c>
      <c r="AB53" s="273" t="s">
        <v>121</v>
      </c>
      <c r="AC53" s="273" t="s">
        <v>127</v>
      </c>
      <c r="AD53" s="273" t="s">
        <v>127</v>
      </c>
      <c r="AE53" s="356">
        <f t="shared" si="7"/>
        <v>0</v>
      </c>
      <c r="AF53" s="356">
        <f t="shared" si="8"/>
        <v>0</v>
      </c>
      <c r="AG53" s="356">
        <f t="shared" si="9"/>
        <v>0</v>
      </c>
      <c r="AP53" s="22"/>
      <c r="AR53" s="23"/>
      <c r="AS53" s="13"/>
      <c r="AT53" s="22"/>
      <c r="AU53" s="23"/>
      <c r="AY53" s="14"/>
      <c r="AZ53" s="24"/>
    </row>
    <row r="54" spans="1:52" s="21" customFormat="1" ht="54" x14ac:dyDescent="0.25">
      <c r="A54" s="73"/>
      <c r="B54" s="73"/>
      <c r="C54" s="74" t="s">
        <v>169</v>
      </c>
      <c r="D54" s="74" t="s">
        <v>132</v>
      </c>
      <c r="E54" s="74"/>
      <c r="F54" s="74"/>
      <c r="G54" s="74">
        <v>0</v>
      </c>
      <c r="H54" s="75" t="s">
        <v>133</v>
      </c>
      <c r="I54" s="76"/>
      <c r="J54" s="77"/>
      <c r="K54" s="78"/>
      <c r="L54" s="79">
        <v>0</v>
      </c>
      <c r="M54" s="250" t="s">
        <v>134</v>
      </c>
      <c r="N54" s="337"/>
      <c r="O54" s="269"/>
      <c r="P54" s="346">
        <f t="shared" si="10"/>
        <v>0</v>
      </c>
      <c r="Q54" s="347">
        <f t="shared" si="0"/>
        <v>0</v>
      </c>
      <c r="R54" s="347">
        <f t="shared" si="1"/>
        <v>0</v>
      </c>
      <c r="S54" s="348">
        <f t="shared" si="2"/>
        <v>0</v>
      </c>
      <c r="T54" s="349">
        <f t="shared" si="3"/>
        <v>0</v>
      </c>
      <c r="U54" s="345">
        <f t="shared" si="4"/>
        <v>0</v>
      </c>
      <c r="V54" s="345">
        <f t="shared" si="5"/>
        <v>0</v>
      </c>
      <c r="W54" s="345">
        <f t="shared" si="6"/>
        <v>0</v>
      </c>
      <c r="X54" s="154" t="str">
        <f>""</f>
        <v/>
      </c>
      <c r="Y54" s="355" t="str">
        <f>IF(Tableau_Complet[[#This Row],[ÉLÉMENTS]]="","",Tableau_Complet[[#This Row],[ÉLÉMENTS]])</f>
        <v>Planchers des balcons, rampes et marches d'escaliers</v>
      </c>
      <c r="Z54" s="356" t="str">
        <f>IF(Tableau_Complet[[#This Row],[NIVEAU DE PRIORITÉ]]="","",Tableau_Complet[[#This Row],[NIVEAU DE PRIORITÉ]])</f>
        <v>n/a</v>
      </c>
      <c r="AA54" s="356">
        <f>IF(Tableau_Complet[[#This Row],[COÛTS DE REMPLACEMENT (dollars 2024) avant Taxes]]="","",Tableau_Complet[[#This Row],[COÛTS DE REMPLACEMENT (dollars 2024) avant Taxes]])</f>
        <v>0</v>
      </c>
      <c r="AB54" s="273" t="s">
        <v>121</v>
      </c>
      <c r="AC54" s="273" t="s">
        <v>127</v>
      </c>
      <c r="AD54" s="273" t="s">
        <v>127</v>
      </c>
      <c r="AE54" s="356">
        <f t="shared" si="7"/>
        <v>0</v>
      </c>
      <c r="AF54" s="356">
        <f t="shared" si="8"/>
        <v>0</v>
      </c>
      <c r="AG54" s="356">
        <f t="shared" si="9"/>
        <v>0</v>
      </c>
      <c r="AP54" s="22"/>
      <c r="AR54" s="23"/>
      <c r="AS54" s="13"/>
      <c r="AT54" s="22"/>
      <c r="AU54" s="23"/>
      <c r="AY54" s="14"/>
      <c r="AZ54" s="24"/>
    </row>
    <row r="55" spans="1:52" s="21" customFormat="1" ht="36" x14ac:dyDescent="0.25">
      <c r="A55" s="73"/>
      <c r="B55" s="73"/>
      <c r="C55" s="74" t="s">
        <v>170</v>
      </c>
      <c r="D55" s="74" t="s">
        <v>125</v>
      </c>
      <c r="E55" s="74"/>
      <c r="F55" s="74"/>
      <c r="G55" s="74">
        <v>0</v>
      </c>
      <c r="H55" s="75" t="s">
        <v>133</v>
      </c>
      <c r="I55" s="76"/>
      <c r="J55" s="77"/>
      <c r="K55" s="78"/>
      <c r="L55" s="79">
        <v>0</v>
      </c>
      <c r="M55" s="250" t="s">
        <v>134</v>
      </c>
      <c r="N55" s="337"/>
      <c r="O55" s="269"/>
      <c r="P55" s="346">
        <f t="shared" si="10"/>
        <v>0</v>
      </c>
      <c r="Q55" s="347">
        <f t="shared" si="0"/>
        <v>0</v>
      </c>
      <c r="R55" s="347">
        <f t="shared" si="1"/>
        <v>0</v>
      </c>
      <c r="S55" s="348">
        <f t="shared" si="2"/>
        <v>0</v>
      </c>
      <c r="T55" s="349">
        <f t="shared" si="3"/>
        <v>0</v>
      </c>
      <c r="U55" s="345">
        <f t="shared" si="4"/>
        <v>0</v>
      </c>
      <c r="V55" s="345">
        <f t="shared" si="5"/>
        <v>0</v>
      </c>
      <c r="W55" s="345">
        <f t="shared" si="6"/>
        <v>0</v>
      </c>
      <c r="X55" s="154" t="str">
        <f>""</f>
        <v/>
      </c>
      <c r="Y55" s="355" t="str">
        <f>IF(Tableau_Complet[[#This Row],[ÉLÉMENTS]]="","",Tableau_Complet[[#This Row],[ÉLÉMENTS]])</f>
        <v>Balustrades et mains courantes extérieures</v>
      </c>
      <c r="Z55" s="356" t="str">
        <f>IF(Tableau_Complet[[#This Row],[NIVEAU DE PRIORITÉ]]="","",Tableau_Complet[[#This Row],[NIVEAU DE PRIORITÉ]])</f>
        <v>n/a</v>
      </c>
      <c r="AA55" s="356">
        <f>IF(Tableau_Complet[[#This Row],[COÛTS DE REMPLACEMENT (dollars 2024) avant Taxes]]="","",Tableau_Complet[[#This Row],[COÛTS DE REMPLACEMENT (dollars 2024) avant Taxes]])</f>
        <v>0</v>
      </c>
      <c r="AB55" s="273" t="s">
        <v>121</v>
      </c>
      <c r="AC55" s="273" t="s">
        <v>127</v>
      </c>
      <c r="AD55" s="273" t="s">
        <v>127</v>
      </c>
      <c r="AE55" s="356">
        <f t="shared" si="7"/>
        <v>0</v>
      </c>
      <c r="AF55" s="356">
        <f t="shared" si="8"/>
        <v>0</v>
      </c>
      <c r="AG55" s="356">
        <f t="shared" si="9"/>
        <v>0</v>
      </c>
      <c r="AP55" s="22"/>
      <c r="AR55" s="23"/>
      <c r="AS55" s="13"/>
      <c r="AT55" s="22"/>
      <c r="AU55" s="23"/>
      <c r="AY55" s="14"/>
      <c r="AZ55" s="24"/>
    </row>
    <row r="56" spans="1:52" s="21" customFormat="1" ht="54" x14ac:dyDescent="0.25">
      <c r="A56" s="73"/>
      <c r="B56" s="73"/>
      <c r="C56" s="74" t="s">
        <v>171</v>
      </c>
      <c r="D56" s="74" t="s">
        <v>132</v>
      </c>
      <c r="E56" s="74"/>
      <c r="F56" s="74"/>
      <c r="G56" s="74">
        <v>0</v>
      </c>
      <c r="H56" s="75" t="s">
        <v>133</v>
      </c>
      <c r="I56" s="76"/>
      <c r="J56" s="77"/>
      <c r="K56" s="78"/>
      <c r="L56" s="79">
        <v>0</v>
      </c>
      <c r="M56" s="250" t="s">
        <v>134</v>
      </c>
      <c r="N56" s="337"/>
      <c r="O56" s="269"/>
      <c r="P56" s="346">
        <f t="shared" si="10"/>
        <v>0</v>
      </c>
      <c r="Q56" s="347">
        <f t="shared" si="0"/>
        <v>0</v>
      </c>
      <c r="R56" s="347">
        <f t="shared" si="1"/>
        <v>0</v>
      </c>
      <c r="S56" s="348">
        <f t="shared" si="2"/>
        <v>0</v>
      </c>
      <c r="T56" s="349">
        <f t="shared" si="3"/>
        <v>0</v>
      </c>
      <c r="U56" s="345">
        <f t="shared" si="4"/>
        <v>0</v>
      </c>
      <c r="V56" s="345">
        <f t="shared" si="5"/>
        <v>0</v>
      </c>
      <c r="W56" s="345">
        <f t="shared" si="6"/>
        <v>0</v>
      </c>
      <c r="X56" s="154" t="str">
        <f>""</f>
        <v/>
      </c>
      <c r="Y56" s="355" t="str">
        <f>IF(Tableau_Complet[[#This Row],[ÉLÉMENTS]]="","",Tableau_Complet[[#This Row],[ÉLÉMENTS]])</f>
        <v>Peinture des balcons, paliers et escaliers extérieurs</v>
      </c>
      <c r="Z56" s="356" t="str">
        <f>IF(Tableau_Complet[[#This Row],[NIVEAU DE PRIORITÉ]]="","",Tableau_Complet[[#This Row],[NIVEAU DE PRIORITÉ]])</f>
        <v>n/a</v>
      </c>
      <c r="AA56" s="356">
        <f>IF(Tableau_Complet[[#This Row],[COÛTS DE REMPLACEMENT (dollars 2024) avant Taxes]]="","",Tableau_Complet[[#This Row],[COÛTS DE REMPLACEMENT (dollars 2024) avant Taxes]])</f>
        <v>0</v>
      </c>
      <c r="AB56" s="273" t="s">
        <v>121</v>
      </c>
      <c r="AC56" s="273" t="s">
        <v>127</v>
      </c>
      <c r="AD56" s="273" t="s">
        <v>127</v>
      </c>
      <c r="AE56" s="356">
        <f t="shared" si="7"/>
        <v>0</v>
      </c>
      <c r="AF56" s="356">
        <f t="shared" si="8"/>
        <v>0</v>
      </c>
      <c r="AG56" s="356">
        <f t="shared" si="9"/>
        <v>0</v>
      </c>
      <c r="AP56" s="22"/>
      <c r="AR56" s="23"/>
      <c r="AS56" s="13"/>
      <c r="AT56" s="22"/>
      <c r="AU56" s="23"/>
      <c r="AY56" s="14"/>
      <c r="AZ56" s="24"/>
    </row>
    <row r="57" spans="1:52" s="21" customFormat="1" ht="36" x14ac:dyDescent="0.25">
      <c r="A57" s="73"/>
      <c r="B57" s="73"/>
      <c r="C57" s="74" t="s">
        <v>172</v>
      </c>
      <c r="D57" s="74" t="s">
        <v>125</v>
      </c>
      <c r="E57" s="74"/>
      <c r="F57" s="74"/>
      <c r="G57" s="74">
        <v>0</v>
      </c>
      <c r="H57" s="75" t="s">
        <v>133</v>
      </c>
      <c r="I57" s="76"/>
      <c r="J57" s="77"/>
      <c r="K57" s="78"/>
      <c r="L57" s="79">
        <v>0</v>
      </c>
      <c r="M57" s="250" t="s">
        <v>134</v>
      </c>
      <c r="N57" s="337"/>
      <c r="O57" s="269"/>
      <c r="P57" s="346">
        <f t="shared" si="10"/>
        <v>0</v>
      </c>
      <c r="Q57" s="347">
        <f t="shared" si="0"/>
        <v>0</v>
      </c>
      <c r="R57" s="347">
        <f t="shared" si="1"/>
        <v>0</v>
      </c>
      <c r="S57" s="348">
        <f t="shared" si="2"/>
        <v>0</v>
      </c>
      <c r="T57" s="349">
        <f t="shared" si="3"/>
        <v>0</v>
      </c>
      <c r="U57" s="345">
        <f t="shared" si="4"/>
        <v>0</v>
      </c>
      <c r="V57" s="345">
        <f t="shared" si="5"/>
        <v>0</v>
      </c>
      <c r="W57" s="345">
        <f t="shared" si="6"/>
        <v>0</v>
      </c>
      <c r="X57" s="154" t="str">
        <f>""</f>
        <v/>
      </c>
      <c r="Y57" s="355" t="str">
        <f>IF(Tableau_Complet[[#This Row],[ÉLÉMENTS]]="","",Tableau_Complet[[#This Row],[ÉLÉMENTS]])</f>
        <v>Échelles d'issues intégrées</v>
      </c>
      <c r="Z57" s="356" t="str">
        <f>IF(Tableau_Complet[[#This Row],[NIVEAU DE PRIORITÉ]]="","",Tableau_Complet[[#This Row],[NIVEAU DE PRIORITÉ]])</f>
        <v>n/a</v>
      </c>
      <c r="AA57" s="356">
        <f>IF(Tableau_Complet[[#This Row],[COÛTS DE REMPLACEMENT (dollars 2024) avant Taxes]]="","",Tableau_Complet[[#This Row],[COÛTS DE REMPLACEMENT (dollars 2024) avant Taxes]])</f>
        <v>0</v>
      </c>
      <c r="AB57" s="273" t="s">
        <v>121</v>
      </c>
      <c r="AC57" s="273" t="s">
        <v>127</v>
      </c>
      <c r="AD57" s="273" t="s">
        <v>127</v>
      </c>
      <c r="AE57" s="356">
        <f t="shared" si="7"/>
        <v>0</v>
      </c>
      <c r="AF57" s="356">
        <f t="shared" si="8"/>
        <v>0</v>
      </c>
      <c r="AG57" s="356">
        <f t="shared" si="9"/>
        <v>0</v>
      </c>
      <c r="AP57" s="22"/>
      <c r="AR57" s="23"/>
      <c r="AS57" s="13"/>
      <c r="AT57" s="22"/>
      <c r="AU57" s="23"/>
      <c r="AY57" s="14"/>
      <c r="AZ57" s="24"/>
    </row>
    <row r="58" spans="1:52" s="137" customFormat="1" ht="75" customHeight="1" x14ac:dyDescent="0.25">
      <c r="A58" s="73"/>
      <c r="B58" s="73"/>
      <c r="C58" s="74" t="s">
        <v>173</v>
      </c>
      <c r="D58" s="74" t="s">
        <v>154</v>
      </c>
      <c r="E58" s="74"/>
      <c r="F58" s="74"/>
      <c r="G58" s="74">
        <v>0</v>
      </c>
      <c r="H58" s="75" t="s">
        <v>133</v>
      </c>
      <c r="I58" s="76"/>
      <c r="J58" s="77"/>
      <c r="K58" s="78"/>
      <c r="L58" s="79">
        <v>0</v>
      </c>
      <c r="M58" s="250" t="s">
        <v>134</v>
      </c>
      <c r="N58" s="337"/>
      <c r="O58" s="269"/>
      <c r="P58" s="346">
        <f t="shared" si="10"/>
        <v>0</v>
      </c>
      <c r="Q58" s="347">
        <f t="shared" si="0"/>
        <v>0</v>
      </c>
      <c r="R58" s="347">
        <f t="shared" si="1"/>
        <v>0</v>
      </c>
      <c r="S58" s="348">
        <f t="shared" si="2"/>
        <v>0</v>
      </c>
      <c r="T58" s="349">
        <f t="shared" si="3"/>
        <v>0</v>
      </c>
      <c r="U58" s="345">
        <f t="shared" si="4"/>
        <v>0</v>
      </c>
      <c r="V58" s="345">
        <f t="shared" si="5"/>
        <v>0</v>
      </c>
      <c r="W58" s="345">
        <f t="shared" si="6"/>
        <v>0</v>
      </c>
      <c r="X58" s="154" t="str">
        <f>""</f>
        <v/>
      </c>
      <c r="Y58" s="355" t="str">
        <f>IF(Tableau_Complet[[#This Row],[ÉLÉMENTS]]="","",Tableau_Complet[[#This Row],[ÉLÉMENTS]])</f>
        <v>Paliers de services intégrés {eau, combustible, etc.}</v>
      </c>
      <c r="Z58" s="356" t="str">
        <f>IF(Tableau_Complet[[#This Row],[NIVEAU DE PRIORITÉ]]="","",Tableau_Complet[[#This Row],[NIVEAU DE PRIORITÉ]])</f>
        <v>n/a</v>
      </c>
      <c r="AA58" s="356">
        <f>IF(Tableau_Complet[[#This Row],[COÛTS DE REMPLACEMENT (dollars 2024) avant Taxes]]="","",Tableau_Complet[[#This Row],[COÛTS DE REMPLACEMENT (dollars 2024) avant Taxes]])</f>
        <v>0</v>
      </c>
      <c r="AB58" s="273" t="s">
        <v>121</v>
      </c>
      <c r="AC58" s="273" t="s">
        <v>127</v>
      </c>
      <c r="AD58" s="273" t="s">
        <v>127</v>
      </c>
      <c r="AE58" s="356">
        <f t="shared" si="7"/>
        <v>0</v>
      </c>
      <c r="AF58" s="356">
        <f t="shared" si="8"/>
        <v>0</v>
      </c>
      <c r="AG58" s="356">
        <f t="shared" si="9"/>
        <v>0</v>
      </c>
      <c r="AP58" s="138"/>
      <c r="AR58" s="139"/>
      <c r="AS58" s="140"/>
      <c r="AT58" s="138"/>
      <c r="AU58" s="139"/>
      <c r="AY58" s="141"/>
      <c r="AZ58" s="142"/>
    </row>
    <row r="59" spans="1:52" s="21" customFormat="1" ht="18" x14ac:dyDescent="0.25">
      <c r="A59" s="73"/>
      <c r="B59" s="73"/>
      <c r="C59" s="74"/>
      <c r="D59" s="74"/>
      <c r="E59" s="74"/>
      <c r="F59" s="74"/>
      <c r="G59" s="74">
        <v>0</v>
      </c>
      <c r="H59" s="75" t="s">
        <v>133</v>
      </c>
      <c r="I59" s="76"/>
      <c r="J59" s="77"/>
      <c r="K59" s="78"/>
      <c r="L59" s="79">
        <v>0</v>
      </c>
      <c r="M59" s="250" t="s">
        <v>134</v>
      </c>
      <c r="N59" s="337"/>
      <c r="O59" s="269"/>
      <c r="P59" s="346">
        <f t="shared" si="10"/>
        <v>0</v>
      </c>
      <c r="Q59" s="347">
        <f t="shared" si="0"/>
        <v>0</v>
      </c>
      <c r="R59" s="347">
        <f t="shared" si="1"/>
        <v>0</v>
      </c>
      <c r="S59" s="348">
        <f t="shared" si="2"/>
        <v>0</v>
      </c>
      <c r="T59" s="349">
        <f t="shared" si="3"/>
        <v>0</v>
      </c>
      <c r="U59" s="345">
        <f t="shared" si="4"/>
        <v>0</v>
      </c>
      <c r="V59" s="345">
        <f t="shared" si="5"/>
        <v>0</v>
      </c>
      <c r="W59" s="345">
        <f t="shared" si="6"/>
        <v>0</v>
      </c>
      <c r="X59" s="154" t="str">
        <f>""</f>
        <v/>
      </c>
      <c r="Y59" s="355" t="str">
        <f>IF(Tableau_Complet[[#This Row],[ÉLÉMENTS]]="","",Tableau_Complet[[#This Row],[ÉLÉMENTS]])</f>
        <v/>
      </c>
      <c r="Z59" s="356" t="str">
        <f>IF(Tableau_Complet[[#This Row],[NIVEAU DE PRIORITÉ]]="","",Tableau_Complet[[#This Row],[NIVEAU DE PRIORITÉ]])</f>
        <v>n/a</v>
      </c>
      <c r="AA59" s="356">
        <f>IF(Tableau_Complet[[#This Row],[COÛTS DE REMPLACEMENT (dollars 2024) avant Taxes]]="","",Tableau_Complet[[#This Row],[COÛTS DE REMPLACEMENT (dollars 2024) avant Taxes]])</f>
        <v>0</v>
      </c>
      <c r="AB59" s="273" t="s">
        <v>121</v>
      </c>
      <c r="AC59" s="273" t="s">
        <v>127</v>
      </c>
      <c r="AD59" s="273" t="s">
        <v>127</v>
      </c>
      <c r="AE59" s="356">
        <f t="shared" si="7"/>
        <v>0</v>
      </c>
      <c r="AF59" s="356">
        <f t="shared" si="8"/>
        <v>0</v>
      </c>
      <c r="AG59" s="356">
        <f t="shared" si="9"/>
        <v>0</v>
      </c>
      <c r="AP59" s="22"/>
      <c r="AR59" s="23"/>
      <c r="AS59" s="13"/>
      <c r="AT59" s="22"/>
      <c r="AU59" s="23"/>
      <c r="AY59" s="14"/>
      <c r="AZ59" s="24"/>
    </row>
    <row r="60" spans="1:52" s="21" customFormat="1" ht="36" x14ac:dyDescent="0.25">
      <c r="A60" s="73"/>
      <c r="B60" s="73"/>
      <c r="C60" s="74" t="s">
        <v>174</v>
      </c>
      <c r="D60" s="74" t="s">
        <v>125</v>
      </c>
      <c r="E60" s="74"/>
      <c r="F60" s="74"/>
      <c r="G60" s="74">
        <v>0</v>
      </c>
      <c r="H60" s="75" t="s">
        <v>133</v>
      </c>
      <c r="I60" s="76"/>
      <c r="J60" s="77"/>
      <c r="K60" s="78"/>
      <c r="L60" s="79">
        <v>0</v>
      </c>
      <c r="M60" s="250" t="s">
        <v>134</v>
      </c>
      <c r="N60" s="337"/>
      <c r="O60" s="269"/>
      <c r="P60" s="346">
        <f t="shared" si="10"/>
        <v>0</v>
      </c>
      <c r="Q60" s="347">
        <f t="shared" si="0"/>
        <v>0</v>
      </c>
      <c r="R60" s="347">
        <f t="shared" si="1"/>
        <v>0</v>
      </c>
      <c r="S60" s="348">
        <f t="shared" si="2"/>
        <v>0</v>
      </c>
      <c r="T60" s="349">
        <f t="shared" si="3"/>
        <v>0</v>
      </c>
      <c r="U60" s="345">
        <f t="shared" si="4"/>
        <v>0</v>
      </c>
      <c r="V60" s="345">
        <f t="shared" si="5"/>
        <v>0</v>
      </c>
      <c r="W60" s="345">
        <f t="shared" si="6"/>
        <v>0</v>
      </c>
      <c r="X60" s="154" t="str">
        <f>""</f>
        <v/>
      </c>
      <c r="Y60" s="355" t="str">
        <f>IF(Tableau_Complet[[#This Row],[ÉLÉMENTS]]="","",Tableau_Complet[[#This Row],[ÉLÉMENTS]])</f>
        <v>Auvents, toiles tendu,  domes et coupoles</v>
      </c>
      <c r="Z60" s="356" t="str">
        <f>IF(Tableau_Complet[[#This Row],[NIVEAU DE PRIORITÉ]]="","",Tableau_Complet[[#This Row],[NIVEAU DE PRIORITÉ]])</f>
        <v>n/a</v>
      </c>
      <c r="AA60" s="356">
        <f>IF(Tableau_Complet[[#This Row],[COÛTS DE REMPLACEMENT (dollars 2024) avant Taxes]]="","",Tableau_Complet[[#This Row],[COÛTS DE REMPLACEMENT (dollars 2024) avant Taxes]])</f>
        <v>0</v>
      </c>
      <c r="AB60" s="273" t="s">
        <v>121</v>
      </c>
      <c r="AC60" s="273" t="s">
        <v>127</v>
      </c>
      <c r="AD60" s="273" t="s">
        <v>127</v>
      </c>
      <c r="AE60" s="356">
        <f t="shared" si="7"/>
        <v>0</v>
      </c>
      <c r="AF60" s="356">
        <f t="shared" si="8"/>
        <v>0</v>
      </c>
      <c r="AG60" s="356">
        <f t="shared" si="9"/>
        <v>0</v>
      </c>
      <c r="AP60" s="22"/>
      <c r="AR60" s="23"/>
      <c r="AS60" s="13"/>
      <c r="AT60" s="22"/>
      <c r="AU60" s="23"/>
      <c r="AY60" s="14"/>
      <c r="AZ60" s="24"/>
    </row>
    <row r="61" spans="1:52" s="21" customFormat="1" ht="18" x14ac:dyDescent="0.25">
      <c r="A61" s="73"/>
      <c r="B61" s="73"/>
      <c r="C61" s="74"/>
      <c r="D61" s="74"/>
      <c r="E61" s="74"/>
      <c r="F61" s="74"/>
      <c r="G61" s="74"/>
      <c r="H61" s="75"/>
      <c r="I61" s="76"/>
      <c r="J61" s="77"/>
      <c r="K61" s="78"/>
      <c r="L61" s="79"/>
      <c r="M61" s="250"/>
      <c r="N61" s="337"/>
      <c r="O61" s="269"/>
      <c r="P61" s="346">
        <f t="shared" si="10"/>
        <v>0</v>
      </c>
      <c r="Q61" s="347">
        <f t="shared" si="0"/>
        <v>0</v>
      </c>
      <c r="R61" s="347">
        <f t="shared" si="1"/>
        <v>0</v>
      </c>
      <c r="S61" s="348">
        <f t="shared" si="2"/>
        <v>0</v>
      </c>
      <c r="T61" s="349">
        <f t="shared" si="3"/>
        <v>0</v>
      </c>
      <c r="U61" s="345">
        <f t="shared" si="4"/>
        <v>0</v>
      </c>
      <c r="V61" s="345">
        <f t="shared" si="5"/>
        <v>0</v>
      </c>
      <c r="W61" s="345">
        <f t="shared" si="6"/>
        <v>0</v>
      </c>
      <c r="X61" s="154" t="str">
        <f>""</f>
        <v/>
      </c>
      <c r="Y61" s="355" t="str">
        <f>IF(Tableau_Complet[[#This Row],[ÉLÉMENTS]]="","",Tableau_Complet[[#This Row],[ÉLÉMENTS]])</f>
        <v/>
      </c>
      <c r="Z61" s="356" t="str">
        <f>IF(Tableau_Complet[[#This Row],[NIVEAU DE PRIORITÉ]]="","",Tableau_Complet[[#This Row],[NIVEAU DE PRIORITÉ]])</f>
        <v/>
      </c>
      <c r="AA61" s="356" t="str">
        <f>IF(Tableau_Complet[[#This Row],[COÛTS DE REMPLACEMENT (dollars 2024) avant Taxes]]="","",Tableau_Complet[[#This Row],[COÛTS DE REMPLACEMENT (dollars 2024) avant Taxes]])</f>
        <v/>
      </c>
      <c r="AB61" s="273" t="s">
        <v>121</v>
      </c>
      <c r="AC61" s="273" t="s">
        <v>127</v>
      </c>
      <c r="AD61" s="273" t="s">
        <v>127</v>
      </c>
      <c r="AE61" s="356" t="str">
        <f t="shared" si="7"/>
        <v/>
      </c>
      <c r="AF61" s="356" t="str">
        <f t="shared" si="8"/>
        <v/>
      </c>
      <c r="AG61" s="356" t="str">
        <f t="shared" si="9"/>
        <v/>
      </c>
      <c r="AP61" s="22"/>
      <c r="AR61" s="23"/>
      <c r="AS61" s="13"/>
      <c r="AT61" s="22"/>
      <c r="AU61" s="23"/>
      <c r="AY61" s="14"/>
      <c r="AZ61" s="24"/>
    </row>
    <row r="62" spans="1:52" s="21" customFormat="1" ht="36" x14ac:dyDescent="0.25">
      <c r="A62" s="124" t="s">
        <v>175</v>
      </c>
      <c r="B62" s="124"/>
      <c r="C62" s="125" t="s">
        <v>176</v>
      </c>
      <c r="D62" s="125"/>
      <c r="E62" s="125"/>
      <c r="F62" s="125"/>
      <c r="G62" s="125"/>
      <c r="H62" s="126"/>
      <c r="I62" s="127"/>
      <c r="J62" s="128"/>
      <c r="K62" s="129"/>
      <c r="L62" s="130"/>
      <c r="M62" s="131"/>
      <c r="N62" s="132">
        <f>SUM(L63:L79)</f>
        <v>0</v>
      </c>
      <c r="O62" s="124"/>
      <c r="P62" s="121">
        <f t="shared" si="10"/>
        <v>0</v>
      </c>
      <c r="Q62" s="122">
        <f t="shared" si="0"/>
        <v>0</v>
      </c>
      <c r="R62" s="122">
        <f t="shared" si="1"/>
        <v>0</v>
      </c>
      <c r="S62" s="123">
        <f t="shared" si="2"/>
        <v>0</v>
      </c>
      <c r="T62" s="133">
        <f t="shared" si="3"/>
        <v>0</v>
      </c>
      <c r="U62" s="134">
        <f t="shared" si="4"/>
        <v>0</v>
      </c>
      <c r="V62" s="134">
        <f t="shared" si="5"/>
        <v>0</v>
      </c>
      <c r="W62" s="134">
        <f t="shared" si="6"/>
        <v>0</v>
      </c>
      <c r="X62" s="135" t="str">
        <f>""</f>
        <v/>
      </c>
      <c r="Y62" s="136" t="str">
        <f>IF(Tableau_Complet[[#This Row],[ÉLÉMENTS]]="","",Tableau_Complet[[#This Row],[ÉLÉMENTS]])</f>
        <v>ENVELOPPE EXTÉRIEURE</v>
      </c>
      <c r="Z62" s="135" t="str">
        <f>IF(Tableau_Complet[[#This Row],[NIVEAU DE PRIORITÉ]]="","",Tableau_Complet[[#This Row],[NIVEAU DE PRIORITÉ]])</f>
        <v/>
      </c>
      <c r="AA62" s="135" t="str">
        <f>IF(Tableau_Complet[[#This Row],[COÛTS DE REMPLACEMENT (dollars 2024) avant Taxes]]="","",Tableau_Complet[[#This Row],[COÛTS DE REMPLACEMENT (dollars 2024) avant Taxes]])</f>
        <v/>
      </c>
      <c r="AB62" s="135" t="s">
        <v>121</v>
      </c>
      <c r="AC62" s="135" t="s">
        <v>121</v>
      </c>
      <c r="AD62" s="135" t="s">
        <v>121</v>
      </c>
      <c r="AE62" s="135" t="str">
        <f t="shared" si="7"/>
        <v/>
      </c>
      <c r="AF62" s="135" t="str">
        <f t="shared" si="8"/>
        <v/>
      </c>
      <c r="AG62" s="135" t="str">
        <f t="shared" si="9"/>
        <v/>
      </c>
      <c r="AP62" s="22"/>
      <c r="AR62" s="23"/>
      <c r="AS62" s="13"/>
      <c r="AT62" s="22"/>
      <c r="AU62" s="23"/>
      <c r="AY62" s="14"/>
      <c r="AZ62" s="24"/>
    </row>
    <row r="63" spans="1:52" s="21" customFormat="1" ht="36" x14ac:dyDescent="0.25">
      <c r="A63" s="73"/>
      <c r="B63" s="73"/>
      <c r="C63" s="74" t="s">
        <v>177</v>
      </c>
      <c r="D63" s="74" t="s">
        <v>132</v>
      </c>
      <c r="E63" s="74"/>
      <c r="F63" s="74"/>
      <c r="G63" s="74">
        <v>0</v>
      </c>
      <c r="H63" s="75" t="s">
        <v>133</v>
      </c>
      <c r="I63" s="76"/>
      <c r="J63" s="77"/>
      <c r="K63" s="78"/>
      <c r="L63" s="79">
        <v>0</v>
      </c>
      <c r="M63" s="250" t="s">
        <v>134</v>
      </c>
      <c r="N63" s="337"/>
      <c r="O63" s="269"/>
      <c r="P63" s="346">
        <f t="shared" si="10"/>
        <v>0</v>
      </c>
      <c r="Q63" s="347">
        <f t="shared" si="0"/>
        <v>0</v>
      </c>
      <c r="R63" s="347">
        <f t="shared" si="1"/>
        <v>0</v>
      </c>
      <c r="S63" s="348">
        <f t="shared" si="2"/>
        <v>0</v>
      </c>
      <c r="T63" s="349">
        <f t="shared" si="3"/>
        <v>0</v>
      </c>
      <c r="U63" s="345">
        <f t="shared" si="4"/>
        <v>0</v>
      </c>
      <c r="V63" s="345">
        <f t="shared" si="5"/>
        <v>0</v>
      </c>
      <c r="W63" s="345">
        <f t="shared" si="6"/>
        <v>0</v>
      </c>
      <c r="X63" s="154" t="str">
        <f>""</f>
        <v/>
      </c>
      <c r="Y63" s="355" t="str">
        <f>IF(Tableau_Complet[[#This Row],[ÉLÉMENTS]]="","",Tableau_Complet[[#This Row],[ÉLÉMENTS]])</f>
        <v>Parement (moulures et solins inclus)</v>
      </c>
      <c r="Z63" s="356" t="str">
        <f>IF(Tableau_Complet[[#This Row],[NIVEAU DE PRIORITÉ]]="","",Tableau_Complet[[#This Row],[NIVEAU DE PRIORITÉ]])</f>
        <v>n/a</v>
      </c>
      <c r="AA63" s="356">
        <f>IF(Tableau_Complet[[#This Row],[COÛTS DE REMPLACEMENT (dollars 2024) avant Taxes]]="","",Tableau_Complet[[#This Row],[COÛTS DE REMPLACEMENT (dollars 2024) avant Taxes]])</f>
        <v>0</v>
      </c>
      <c r="AB63" s="273" t="s">
        <v>121</v>
      </c>
      <c r="AC63" s="273" t="s">
        <v>127</v>
      </c>
      <c r="AD63" s="273" t="s">
        <v>127</v>
      </c>
      <c r="AE63" s="356">
        <f t="shared" si="7"/>
        <v>0</v>
      </c>
      <c r="AF63" s="356">
        <f t="shared" si="8"/>
        <v>0</v>
      </c>
      <c r="AG63" s="356">
        <f t="shared" si="9"/>
        <v>0</v>
      </c>
      <c r="AP63" s="22"/>
      <c r="AR63" s="23"/>
      <c r="AS63" s="13"/>
      <c r="AT63" s="22"/>
      <c r="AU63" s="23"/>
      <c r="AY63" s="14"/>
      <c r="AZ63" s="24"/>
    </row>
    <row r="64" spans="1:52" s="21" customFormat="1" ht="36" x14ac:dyDescent="0.25">
      <c r="A64" s="73"/>
      <c r="B64" s="73"/>
      <c r="C64" s="74" t="s">
        <v>178</v>
      </c>
      <c r="D64" s="74" t="s">
        <v>125</v>
      </c>
      <c r="E64" s="74"/>
      <c r="F64" s="74"/>
      <c r="G64" s="74">
        <v>0</v>
      </c>
      <c r="H64" s="75" t="s">
        <v>133</v>
      </c>
      <c r="I64" s="76"/>
      <c r="J64" s="77"/>
      <c r="K64" s="78"/>
      <c r="L64" s="79">
        <v>0</v>
      </c>
      <c r="M64" s="250" t="s">
        <v>134</v>
      </c>
      <c r="N64" s="337"/>
      <c r="O64" s="269"/>
      <c r="P64" s="346">
        <f t="shared" si="10"/>
        <v>0</v>
      </c>
      <c r="Q64" s="347">
        <f t="shared" si="0"/>
        <v>0</v>
      </c>
      <c r="R64" s="347">
        <f t="shared" si="1"/>
        <v>0</v>
      </c>
      <c r="S64" s="348">
        <f t="shared" si="2"/>
        <v>0</v>
      </c>
      <c r="T64" s="349">
        <f t="shared" si="3"/>
        <v>0</v>
      </c>
      <c r="U64" s="345">
        <f t="shared" si="4"/>
        <v>0</v>
      </c>
      <c r="V64" s="345">
        <f t="shared" si="5"/>
        <v>0</v>
      </c>
      <c r="W64" s="345">
        <f t="shared" si="6"/>
        <v>0</v>
      </c>
      <c r="X64" s="154" t="str">
        <f>""</f>
        <v/>
      </c>
      <c r="Y64" s="355" t="str">
        <f>IF(Tableau_Complet[[#This Row],[ÉLÉMENTS]]="","",Tableau_Complet[[#This Row],[ÉLÉMENTS]])</f>
        <v>Linteaux libres des ouvertures extérieures</v>
      </c>
      <c r="Z64" s="356" t="str">
        <f>IF(Tableau_Complet[[#This Row],[NIVEAU DE PRIORITÉ]]="","",Tableau_Complet[[#This Row],[NIVEAU DE PRIORITÉ]])</f>
        <v>n/a</v>
      </c>
      <c r="AA64" s="356">
        <f>IF(Tableau_Complet[[#This Row],[COÛTS DE REMPLACEMENT (dollars 2024) avant Taxes]]="","",Tableau_Complet[[#This Row],[COÛTS DE REMPLACEMENT (dollars 2024) avant Taxes]])</f>
        <v>0</v>
      </c>
      <c r="AB64" s="273" t="s">
        <v>121</v>
      </c>
      <c r="AC64" s="273" t="s">
        <v>127</v>
      </c>
      <c r="AD64" s="273" t="s">
        <v>127</v>
      </c>
      <c r="AE64" s="356">
        <f t="shared" si="7"/>
        <v>0</v>
      </c>
      <c r="AF64" s="356">
        <f t="shared" si="8"/>
        <v>0</v>
      </c>
      <c r="AG64" s="356">
        <f t="shared" si="9"/>
        <v>0</v>
      </c>
      <c r="AP64" s="22"/>
      <c r="AR64" s="23"/>
      <c r="AS64" s="13"/>
      <c r="AT64" s="22"/>
      <c r="AU64" s="23"/>
      <c r="AY64" s="14"/>
      <c r="AZ64" s="24"/>
    </row>
    <row r="65" spans="1:52" s="21" customFormat="1" ht="72" x14ac:dyDescent="0.25">
      <c r="A65" s="73"/>
      <c r="B65" s="73"/>
      <c r="C65" s="74" t="s">
        <v>179</v>
      </c>
      <c r="D65" s="74" t="s">
        <v>132</v>
      </c>
      <c r="E65" s="74"/>
      <c r="F65" s="74"/>
      <c r="G65" s="74">
        <v>0</v>
      </c>
      <c r="H65" s="75" t="s">
        <v>133</v>
      </c>
      <c r="I65" s="76"/>
      <c r="J65" s="77"/>
      <c r="K65" s="78"/>
      <c r="L65" s="79">
        <v>0</v>
      </c>
      <c r="M65" s="250" t="s">
        <v>134</v>
      </c>
      <c r="N65" s="337"/>
      <c r="O65" s="269"/>
      <c r="P65" s="346">
        <f t="shared" si="10"/>
        <v>0</v>
      </c>
      <c r="Q65" s="347">
        <f t="shared" si="0"/>
        <v>0</v>
      </c>
      <c r="R65" s="347">
        <f t="shared" si="1"/>
        <v>0</v>
      </c>
      <c r="S65" s="348">
        <f t="shared" si="2"/>
        <v>0</v>
      </c>
      <c r="T65" s="349">
        <f t="shared" si="3"/>
        <v>0</v>
      </c>
      <c r="U65" s="345">
        <f t="shared" si="4"/>
        <v>0</v>
      </c>
      <c r="V65" s="345">
        <f t="shared" si="5"/>
        <v>0</v>
      </c>
      <c r="W65" s="345">
        <f t="shared" si="6"/>
        <v>0</v>
      </c>
      <c r="X65" s="154" t="str">
        <f>""</f>
        <v/>
      </c>
      <c r="Y65" s="355" t="str">
        <f>IF(Tableau_Complet[[#This Row],[ÉLÉMENTS]]="","",Tableau_Complet[[#This Row],[ÉLÉMENTS]])</f>
        <v xml:space="preserve">Allèges non intégrées aux ouvertures extérieures
</v>
      </c>
      <c r="Z65" s="356" t="str">
        <f>IF(Tableau_Complet[[#This Row],[NIVEAU DE PRIORITÉ]]="","",Tableau_Complet[[#This Row],[NIVEAU DE PRIORITÉ]])</f>
        <v>n/a</v>
      </c>
      <c r="AA65" s="356">
        <f>IF(Tableau_Complet[[#This Row],[COÛTS DE REMPLACEMENT (dollars 2024) avant Taxes]]="","",Tableau_Complet[[#This Row],[COÛTS DE REMPLACEMENT (dollars 2024) avant Taxes]])</f>
        <v>0</v>
      </c>
      <c r="AB65" s="273" t="s">
        <v>121</v>
      </c>
      <c r="AC65" s="273" t="s">
        <v>127</v>
      </c>
      <c r="AD65" s="273" t="s">
        <v>127</v>
      </c>
      <c r="AE65" s="356">
        <f t="shared" si="7"/>
        <v>0</v>
      </c>
      <c r="AF65" s="356">
        <f t="shared" si="8"/>
        <v>0</v>
      </c>
      <c r="AG65" s="356">
        <f t="shared" si="9"/>
        <v>0</v>
      </c>
      <c r="AP65" s="22"/>
      <c r="AR65" s="23"/>
      <c r="AS65" s="13"/>
      <c r="AT65" s="22"/>
      <c r="AU65" s="23"/>
      <c r="AY65" s="14"/>
      <c r="AZ65" s="24"/>
    </row>
    <row r="66" spans="1:52" s="21" customFormat="1" ht="72" x14ac:dyDescent="0.25">
      <c r="A66" s="73"/>
      <c r="B66" s="73"/>
      <c r="C66" s="74" t="s">
        <v>179</v>
      </c>
      <c r="D66" s="74" t="s">
        <v>125</v>
      </c>
      <c r="E66" s="74"/>
      <c r="F66" s="74"/>
      <c r="G66" s="74">
        <v>0</v>
      </c>
      <c r="H66" s="75" t="s">
        <v>133</v>
      </c>
      <c r="I66" s="76"/>
      <c r="J66" s="77"/>
      <c r="K66" s="78"/>
      <c r="L66" s="79">
        <v>0</v>
      </c>
      <c r="M66" s="250" t="s">
        <v>134</v>
      </c>
      <c r="N66" s="337"/>
      <c r="O66" s="269"/>
      <c r="P66" s="346">
        <f t="shared" si="10"/>
        <v>0</v>
      </c>
      <c r="Q66" s="347">
        <f t="shared" si="0"/>
        <v>0</v>
      </c>
      <c r="R66" s="347">
        <f t="shared" si="1"/>
        <v>0</v>
      </c>
      <c r="S66" s="348">
        <f t="shared" si="2"/>
        <v>0</v>
      </c>
      <c r="T66" s="349">
        <f t="shared" si="3"/>
        <v>0</v>
      </c>
      <c r="U66" s="345">
        <f t="shared" si="4"/>
        <v>0</v>
      </c>
      <c r="V66" s="345">
        <f t="shared" si="5"/>
        <v>0</v>
      </c>
      <c r="W66" s="345">
        <f t="shared" si="6"/>
        <v>0</v>
      </c>
      <c r="X66" s="154" t="str">
        <f>""</f>
        <v/>
      </c>
      <c r="Y66" s="355" t="str">
        <f>IF(Tableau_Complet[[#This Row],[ÉLÉMENTS]]="","",Tableau_Complet[[#This Row],[ÉLÉMENTS]])</f>
        <v xml:space="preserve">Allèges non intégrées aux ouvertures extérieures
</v>
      </c>
      <c r="Z66" s="356" t="str">
        <f>IF(Tableau_Complet[[#This Row],[NIVEAU DE PRIORITÉ]]="","",Tableau_Complet[[#This Row],[NIVEAU DE PRIORITÉ]])</f>
        <v>n/a</v>
      </c>
      <c r="AA66" s="356">
        <f>IF(Tableau_Complet[[#This Row],[COÛTS DE REMPLACEMENT (dollars 2024) avant Taxes]]="","",Tableau_Complet[[#This Row],[COÛTS DE REMPLACEMENT (dollars 2024) avant Taxes]])</f>
        <v>0</v>
      </c>
      <c r="AB66" s="273" t="s">
        <v>121</v>
      </c>
      <c r="AC66" s="273" t="s">
        <v>127</v>
      </c>
      <c r="AD66" s="273" t="s">
        <v>127</v>
      </c>
      <c r="AE66" s="356">
        <f t="shared" si="7"/>
        <v>0</v>
      </c>
      <c r="AF66" s="356">
        <f t="shared" si="8"/>
        <v>0</v>
      </c>
      <c r="AG66" s="356">
        <f t="shared" si="9"/>
        <v>0</v>
      </c>
      <c r="AP66" s="22"/>
      <c r="AR66" s="23"/>
      <c r="AS66" s="13"/>
      <c r="AT66" s="22"/>
      <c r="AU66" s="23"/>
      <c r="AY66" s="14"/>
      <c r="AZ66" s="24"/>
    </row>
    <row r="67" spans="1:52" s="21" customFormat="1" ht="36" x14ac:dyDescent="0.25">
      <c r="A67" s="73"/>
      <c r="B67" s="73"/>
      <c r="C67" s="74" t="s">
        <v>180</v>
      </c>
      <c r="D67" s="74" t="s">
        <v>132</v>
      </c>
      <c r="E67" s="74"/>
      <c r="F67" s="74"/>
      <c r="G67" s="74">
        <v>0</v>
      </c>
      <c r="H67" s="75" t="s">
        <v>133</v>
      </c>
      <c r="I67" s="76"/>
      <c r="J67" s="77"/>
      <c r="K67" s="78"/>
      <c r="L67" s="79">
        <v>0</v>
      </c>
      <c r="M67" s="250" t="s">
        <v>134</v>
      </c>
      <c r="N67" s="337"/>
      <c r="O67" s="269"/>
      <c r="P67" s="346">
        <f t="shared" si="10"/>
        <v>0</v>
      </c>
      <c r="Q67" s="347">
        <f t="shared" si="0"/>
        <v>0</v>
      </c>
      <c r="R67" s="347">
        <f t="shared" si="1"/>
        <v>0</v>
      </c>
      <c r="S67" s="348">
        <f t="shared" si="2"/>
        <v>0</v>
      </c>
      <c r="T67" s="349">
        <f t="shared" si="3"/>
        <v>0</v>
      </c>
      <c r="U67" s="345">
        <f t="shared" si="4"/>
        <v>0</v>
      </c>
      <c r="V67" s="345">
        <f t="shared" si="5"/>
        <v>0</v>
      </c>
      <c r="W67" s="345">
        <f t="shared" si="6"/>
        <v>0</v>
      </c>
      <c r="X67" s="154" t="str">
        <f>""</f>
        <v/>
      </c>
      <c r="Y67" s="355" t="str">
        <f>IF(Tableau_Complet[[#This Row],[ÉLÉMENTS]]="","",Tableau_Complet[[#This Row],[ÉLÉMENTS]])</f>
        <v>Isolation, pare-vapeur, pare-air du bâtiment</v>
      </c>
      <c r="Z67" s="356" t="str">
        <f>IF(Tableau_Complet[[#This Row],[NIVEAU DE PRIORITÉ]]="","",Tableau_Complet[[#This Row],[NIVEAU DE PRIORITÉ]])</f>
        <v>n/a</v>
      </c>
      <c r="AA67" s="356">
        <f>IF(Tableau_Complet[[#This Row],[COÛTS DE REMPLACEMENT (dollars 2024) avant Taxes]]="","",Tableau_Complet[[#This Row],[COÛTS DE REMPLACEMENT (dollars 2024) avant Taxes]])</f>
        <v>0</v>
      </c>
      <c r="AB67" s="273" t="s">
        <v>121</v>
      </c>
      <c r="AC67" s="273" t="s">
        <v>127</v>
      </c>
      <c r="AD67" s="273" t="s">
        <v>127</v>
      </c>
      <c r="AE67" s="356">
        <f t="shared" si="7"/>
        <v>0</v>
      </c>
      <c r="AF67" s="356">
        <f t="shared" si="8"/>
        <v>0</v>
      </c>
      <c r="AG67" s="356">
        <f t="shared" si="9"/>
        <v>0</v>
      </c>
      <c r="AP67" s="22"/>
      <c r="AR67" s="23"/>
      <c r="AS67" s="13"/>
      <c r="AT67" s="22"/>
      <c r="AU67" s="23"/>
      <c r="AY67" s="14"/>
      <c r="AZ67" s="24"/>
    </row>
    <row r="68" spans="1:52" s="21" customFormat="1" ht="36" x14ac:dyDescent="0.25">
      <c r="A68" s="73"/>
      <c r="B68" s="73"/>
      <c r="C68" s="74" t="s">
        <v>181</v>
      </c>
      <c r="D68" s="74" t="s">
        <v>132</v>
      </c>
      <c r="E68" s="74"/>
      <c r="F68" s="74"/>
      <c r="G68" s="74">
        <v>0</v>
      </c>
      <c r="H68" s="75" t="s">
        <v>133</v>
      </c>
      <c r="I68" s="76"/>
      <c r="J68" s="77"/>
      <c r="K68" s="78"/>
      <c r="L68" s="79">
        <v>0</v>
      </c>
      <c r="M68" s="250" t="s">
        <v>134</v>
      </c>
      <c r="N68" s="337"/>
      <c r="O68" s="269"/>
      <c r="P68" s="346">
        <f t="shared" si="10"/>
        <v>0</v>
      </c>
      <c r="Q68" s="347">
        <f t="shared" si="0"/>
        <v>0</v>
      </c>
      <c r="R68" s="347">
        <f t="shared" si="1"/>
        <v>0</v>
      </c>
      <c r="S68" s="348">
        <f t="shared" si="2"/>
        <v>0</v>
      </c>
      <c r="T68" s="349">
        <f t="shared" si="3"/>
        <v>0</v>
      </c>
      <c r="U68" s="345">
        <f t="shared" si="4"/>
        <v>0</v>
      </c>
      <c r="V68" s="345">
        <f t="shared" si="5"/>
        <v>0</v>
      </c>
      <c r="W68" s="345">
        <f t="shared" si="6"/>
        <v>0</v>
      </c>
      <c r="X68" s="154" t="str">
        <f>""</f>
        <v/>
      </c>
      <c r="Y68" s="355" t="str">
        <f>IF(Tableau_Complet[[#This Row],[ÉLÉMENTS]]="","",Tableau_Complet[[#This Row],[ÉLÉMENTS]])</f>
        <v>Étanchéité interne {solin souple, etc.)</v>
      </c>
      <c r="Z68" s="356" t="str">
        <f>IF(Tableau_Complet[[#This Row],[NIVEAU DE PRIORITÉ]]="","",Tableau_Complet[[#This Row],[NIVEAU DE PRIORITÉ]])</f>
        <v>n/a</v>
      </c>
      <c r="AA68" s="356">
        <f>IF(Tableau_Complet[[#This Row],[COÛTS DE REMPLACEMENT (dollars 2024) avant Taxes]]="","",Tableau_Complet[[#This Row],[COÛTS DE REMPLACEMENT (dollars 2024) avant Taxes]])</f>
        <v>0</v>
      </c>
      <c r="AB68" s="273" t="s">
        <v>121</v>
      </c>
      <c r="AC68" s="273" t="s">
        <v>127</v>
      </c>
      <c r="AD68" s="273" t="s">
        <v>127</v>
      </c>
      <c r="AE68" s="356">
        <f t="shared" si="7"/>
        <v>0</v>
      </c>
      <c r="AF68" s="356">
        <f t="shared" si="8"/>
        <v>0</v>
      </c>
      <c r="AG68" s="356">
        <f t="shared" si="9"/>
        <v>0</v>
      </c>
      <c r="AP68" s="22"/>
      <c r="AR68" s="23"/>
      <c r="AS68" s="13"/>
      <c r="AT68" s="22"/>
      <c r="AU68" s="23"/>
      <c r="AY68" s="14"/>
      <c r="AZ68" s="24"/>
    </row>
    <row r="69" spans="1:52" s="21" customFormat="1" ht="36" x14ac:dyDescent="0.25">
      <c r="A69" s="73"/>
      <c r="B69" s="73"/>
      <c r="C69" s="74" t="s">
        <v>182</v>
      </c>
      <c r="D69" s="74" t="s">
        <v>132</v>
      </c>
      <c r="E69" s="74"/>
      <c r="F69" s="74"/>
      <c r="G69" s="74">
        <v>0</v>
      </c>
      <c r="H69" s="75" t="s">
        <v>133</v>
      </c>
      <c r="I69" s="76"/>
      <c r="J69" s="77"/>
      <c r="K69" s="78"/>
      <c r="L69" s="79">
        <v>0</v>
      </c>
      <c r="M69" s="250" t="s">
        <v>134</v>
      </c>
      <c r="N69" s="337"/>
      <c r="O69" s="269"/>
      <c r="P69" s="346">
        <f t="shared" si="10"/>
        <v>0</v>
      </c>
      <c r="Q69" s="347">
        <f t="shared" si="0"/>
        <v>0</v>
      </c>
      <c r="R69" s="347">
        <f t="shared" si="1"/>
        <v>0</v>
      </c>
      <c r="S69" s="348">
        <f t="shared" si="2"/>
        <v>0</v>
      </c>
      <c r="T69" s="349">
        <f t="shared" si="3"/>
        <v>0</v>
      </c>
      <c r="U69" s="345">
        <f t="shared" si="4"/>
        <v>0</v>
      </c>
      <c r="V69" s="345">
        <f t="shared" si="5"/>
        <v>0</v>
      </c>
      <c r="W69" s="345">
        <f t="shared" si="6"/>
        <v>0</v>
      </c>
      <c r="X69" s="154" t="str">
        <f>""</f>
        <v/>
      </c>
      <c r="Y69" s="355" t="str">
        <f>IF(Tableau_Complet[[#This Row],[ÉLÉMENTS]]="","",Tableau_Complet[[#This Row],[ÉLÉMENTS]])</f>
        <v>Persiennes et grillages extérieurs</v>
      </c>
      <c r="Z69" s="356" t="str">
        <f>IF(Tableau_Complet[[#This Row],[NIVEAU DE PRIORITÉ]]="","",Tableau_Complet[[#This Row],[NIVEAU DE PRIORITÉ]])</f>
        <v>n/a</v>
      </c>
      <c r="AA69" s="356">
        <f>IF(Tableau_Complet[[#This Row],[COÛTS DE REMPLACEMENT (dollars 2024) avant Taxes]]="","",Tableau_Complet[[#This Row],[COÛTS DE REMPLACEMENT (dollars 2024) avant Taxes]])</f>
        <v>0</v>
      </c>
      <c r="AB69" s="273" t="s">
        <v>121</v>
      </c>
      <c r="AC69" s="273" t="s">
        <v>127</v>
      </c>
      <c r="AD69" s="273" t="s">
        <v>127</v>
      </c>
      <c r="AE69" s="356">
        <f t="shared" si="7"/>
        <v>0</v>
      </c>
      <c r="AF69" s="356">
        <f t="shared" si="8"/>
        <v>0</v>
      </c>
      <c r="AG69" s="356">
        <f t="shared" si="9"/>
        <v>0</v>
      </c>
      <c r="AP69" s="22"/>
      <c r="AR69" s="23"/>
      <c r="AS69" s="13"/>
      <c r="AT69" s="22"/>
      <c r="AU69" s="23"/>
      <c r="AY69" s="14"/>
      <c r="AZ69" s="24"/>
    </row>
    <row r="70" spans="1:52" s="21" customFormat="1" ht="36" x14ac:dyDescent="0.25">
      <c r="A70" s="73"/>
      <c r="B70" s="73"/>
      <c r="C70" s="74" t="s">
        <v>183</v>
      </c>
      <c r="D70" s="74" t="s">
        <v>132</v>
      </c>
      <c r="E70" s="74"/>
      <c r="F70" s="74"/>
      <c r="G70" s="74">
        <v>0</v>
      </c>
      <c r="H70" s="75" t="s">
        <v>133</v>
      </c>
      <c r="I70" s="76"/>
      <c r="J70" s="77"/>
      <c r="K70" s="78"/>
      <c r="L70" s="79">
        <v>0</v>
      </c>
      <c r="M70" s="250" t="s">
        <v>134</v>
      </c>
      <c r="N70" s="337"/>
      <c r="O70" s="269"/>
      <c r="P70" s="346">
        <f t="shared" si="10"/>
        <v>0</v>
      </c>
      <c r="Q70" s="347">
        <f t="shared" si="0"/>
        <v>0</v>
      </c>
      <c r="R70" s="347">
        <f t="shared" si="1"/>
        <v>0</v>
      </c>
      <c r="S70" s="348">
        <f t="shared" si="2"/>
        <v>0</v>
      </c>
      <c r="T70" s="349">
        <f t="shared" si="3"/>
        <v>0</v>
      </c>
      <c r="U70" s="345">
        <f t="shared" si="4"/>
        <v>0</v>
      </c>
      <c r="V70" s="345">
        <f t="shared" si="5"/>
        <v>0</v>
      </c>
      <c r="W70" s="345">
        <f t="shared" si="6"/>
        <v>0</v>
      </c>
      <c r="X70" s="154" t="str">
        <f>""</f>
        <v/>
      </c>
      <c r="Y70" s="355" t="str">
        <f>IF(Tableau_Complet[[#This Row],[ÉLÉMENTS]]="","",Tableau_Complet[[#This Row],[ÉLÉMENTS]])</f>
        <v>Joints et calfeutrage au parement</v>
      </c>
      <c r="Z70" s="356" t="str">
        <f>IF(Tableau_Complet[[#This Row],[NIVEAU DE PRIORITÉ]]="","",Tableau_Complet[[#This Row],[NIVEAU DE PRIORITÉ]])</f>
        <v>n/a</v>
      </c>
      <c r="AA70" s="356">
        <f>IF(Tableau_Complet[[#This Row],[COÛTS DE REMPLACEMENT (dollars 2024) avant Taxes]]="","",Tableau_Complet[[#This Row],[COÛTS DE REMPLACEMENT (dollars 2024) avant Taxes]])</f>
        <v>0</v>
      </c>
      <c r="AB70" s="273" t="s">
        <v>121</v>
      </c>
      <c r="AC70" s="273" t="s">
        <v>127</v>
      </c>
      <c r="AD70" s="273" t="s">
        <v>127</v>
      </c>
      <c r="AE70" s="356">
        <f t="shared" si="7"/>
        <v>0</v>
      </c>
      <c r="AF70" s="356">
        <f t="shared" si="8"/>
        <v>0</v>
      </c>
      <c r="AG70" s="356">
        <f t="shared" si="9"/>
        <v>0</v>
      </c>
      <c r="AP70" s="22"/>
      <c r="AR70" s="23"/>
      <c r="AS70" s="13"/>
      <c r="AT70" s="22"/>
      <c r="AU70" s="23"/>
      <c r="AY70" s="14"/>
      <c r="AZ70" s="24"/>
    </row>
    <row r="71" spans="1:52" s="21" customFormat="1" ht="36" x14ac:dyDescent="0.25">
      <c r="A71" s="73"/>
      <c r="B71" s="73"/>
      <c r="C71" s="74" t="s">
        <v>183</v>
      </c>
      <c r="D71" s="74" t="s">
        <v>132</v>
      </c>
      <c r="E71" s="74"/>
      <c r="F71" s="74"/>
      <c r="G71" s="74">
        <v>0</v>
      </c>
      <c r="H71" s="75" t="s">
        <v>133</v>
      </c>
      <c r="I71" s="76"/>
      <c r="J71" s="77"/>
      <c r="K71" s="78"/>
      <c r="L71" s="79">
        <v>0</v>
      </c>
      <c r="M71" s="250" t="s">
        <v>134</v>
      </c>
      <c r="N71" s="337"/>
      <c r="O71" s="269"/>
      <c r="P71" s="346">
        <f t="shared" si="10"/>
        <v>0</v>
      </c>
      <c r="Q71" s="347">
        <f t="shared" si="0"/>
        <v>0</v>
      </c>
      <c r="R71" s="347">
        <f t="shared" si="1"/>
        <v>0</v>
      </c>
      <c r="S71" s="348">
        <f t="shared" si="2"/>
        <v>0</v>
      </c>
      <c r="T71" s="349">
        <f t="shared" si="3"/>
        <v>0</v>
      </c>
      <c r="U71" s="345">
        <f t="shared" si="4"/>
        <v>0</v>
      </c>
      <c r="V71" s="345">
        <f t="shared" si="5"/>
        <v>0</v>
      </c>
      <c r="W71" s="345">
        <f t="shared" si="6"/>
        <v>0</v>
      </c>
      <c r="X71" s="154" t="str">
        <f>""</f>
        <v/>
      </c>
      <c r="Y71" s="355" t="str">
        <f>IF(Tableau_Complet[[#This Row],[ÉLÉMENTS]]="","",Tableau_Complet[[#This Row],[ÉLÉMENTS]])</f>
        <v>Joints et calfeutrage au parement</v>
      </c>
      <c r="Z71" s="356" t="str">
        <f>IF(Tableau_Complet[[#This Row],[NIVEAU DE PRIORITÉ]]="","",Tableau_Complet[[#This Row],[NIVEAU DE PRIORITÉ]])</f>
        <v>n/a</v>
      </c>
      <c r="AA71" s="356">
        <f>IF(Tableau_Complet[[#This Row],[COÛTS DE REMPLACEMENT (dollars 2024) avant Taxes]]="","",Tableau_Complet[[#This Row],[COÛTS DE REMPLACEMENT (dollars 2024) avant Taxes]])</f>
        <v>0</v>
      </c>
      <c r="AB71" s="273" t="s">
        <v>121</v>
      </c>
      <c r="AC71" s="273" t="s">
        <v>127</v>
      </c>
      <c r="AD71" s="273" t="s">
        <v>127</v>
      </c>
      <c r="AE71" s="356">
        <f t="shared" si="7"/>
        <v>0</v>
      </c>
      <c r="AF71" s="356">
        <f t="shared" si="8"/>
        <v>0</v>
      </c>
      <c r="AG71" s="356">
        <f t="shared" si="9"/>
        <v>0</v>
      </c>
      <c r="AP71" s="22"/>
      <c r="AR71" s="23"/>
      <c r="AS71" s="13"/>
      <c r="AT71" s="22"/>
      <c r="AU71" s="23"/>
      <c r="AY71" s="14"/>
      <c r="AZ71" s="24"/>
    </row>
    <row r="72" spans="1:52" s="21" customFormat="1" ht="36" x14ac:dyDescent="0.25">
      <c r="A72" s="73"/>
      <c r="B72" s="73"/>
      <c r="C72" s="74" t="s">
        <v>184</v>
      </c>
      <c r="D72" s="74" t="s">
        <v>132</v>
      </c>
      <c r="E72" s="74"/>
      <c r="F72" s="74"/>
      <c r="G72" s="74">
        <v>0</v>
      </c>
      <c r="H72" s="75" t="s">
        <v>133</v>
      </c>
      <c r="I72" s="76"/>
      <c r="J72" s="77"/>
      <c r="K72" s="78"/>
      <c r="L72" s="79">
        <v>0</v>
      </c>
      <c r="M72" s="250" t="s">
        <v>134</v>
      </c>
      <c r="N72" s="337"/>
      <c r="O72" s="269"/>
      <c r="P72" s="346">
        <f t="shared" si="10"/>
        <v>0</v>
      </c>
      <c r="Q72" s="347">
        <f t="shared" si="0"/>
        <v>0</v>
      </c>
      <c r="R72" s="347">
        <f t="shared" si="1"/>
        <v>0</v>
      </c>
      <c r="S72" s="348">
        <f t="shared" si="2"/>
        <v>0</v>
      </c>
      <c r="T72" s="349">
        <f t="shared" si="3"/>
        <v>0</v>
      </c>
      <c r="U72" s="345">
        <f t="shared" si="4"/>
        <v>0</v>
      </c>
      <c r="V72" s="345">
        <f t="shared" si="5"/>
        <v>0</v>
      </c>
      <c r="W72" s="345">
        <f t="shared" si="6"/>
        <v>0</v>
      </c>
      <c r="X72" s="154" t="str">
        <f>""</f>
        <v/>
      </c>
      <c r="Y72" s="355" t="str">
        <f>IF(Tableau_Complet[[#This Row],[ÉLÉMENTS]]="","",Tableau_Complet[[#This Row],[ÉLÉMENTS]])</f>
        <v>Peinture et teinture au parement</v>
      </c>
      <c r="Z72" s="356" t="str">
        <f>IF(Tableau_Complet[[#This Row],[NIVEAU DE PRIORITÉ]]="","",Tableau_Complet[[#This Row],[NIVEAU DE PRIORITÉ]])</f>
        <v>n/a</v>
      </c>
      <c r="AA72" s="356">
        <f>IF(Tableau_Complet[[#This Row],[COÛTS DE REMPLACEMENT (dollars 2024) avant Taxes]]="","",Tableau_Complet[[#This Row],[COÛTS DE REMPLACEMENT (dollars 2024) avant Taxes]])</f>
        <v>0</v>
      </c>
      <c r="AB72" s="273" t="s">
        <v>121</v>
      </c>
      <c r="AC72" s="273" t="s">
        <v>127</v>
      </c>
      <c r="AD72" s="273" t="s">
        <v>127</v>
      </c>
      <c r="AE72" s="356">
        <f t="shared" si="7"/>
        <v>0</v>
      </c>
      <c r="AF72" s="356">
        <f t="shared" si="8"/>
        <v>0</v>
      </c>
      <c r="AG72" s="356">
        <f t="shared" si="9"/>
        <v>0</v>
      </c>
      <c r="AP72" s="22"/>
      <c r="AR72" s="23"/>
      <c r="AS72" s="13"/>
      <c r="AT72" s="22"/>
      <c r="AU72" s="23"/>
      <c r="AY72" s="14"/>
      <c r="AZ72" s="24"/>
    </row>
    <row r="73" spans="1:52" s="21" customFormat="1" ht="54" x14ac:dyDescent="0.25">
      <c r="A73" s="73"/>
      <c r="B73" s="73"/>
      <c r="C73" s="74" t="s">
        <v>185</v>
      </c>
      <c r="D73" s="74" t="s">
        <v>132</v>
      </c>
      <c r="E73" s="74"/>
      <c r="F73" s="74"/>
      <c r="G73" s="74">
        <v>0</v>
      </c>
      <c r="H73" s="75" t="s">
        <v>133</v>
      </c>
      <c r="I73" s="76"/>
      <c r="J73" s="77"/>
      <c r="K73" s="78"/>
      <c r="L73" s="79">
        <v>0</v>
      </c>
      <c r="M73" s="250" t="s">
        <v>134</v>
      </c>
      <c r="N73" s="337"/>
      <c r="O73" s="269"/>
      <c r="P73" s="346">
        <f t="shared" si="10"/>
        <v>0</v>
      </c>
      <c r="Q73" s="347">
        <f t="shared" si="0"/>
        <v>0</v>
      </c>
      <c r="R73" s="347">
        <f t="shared" si="1"/>
        <v>0</v>
      </c>
      <c r="S73" s="348">
        <f t="shared" si="2"/>
        <v>0</v>
      </c>
      <c r="T73" s="349">
        <f t="shared" si="3"/>
        <v>0</v>
      </c>
      <c r="U73" s="345">
        <f t="shared" si="4"/>
        <v>0</v>
      </c>
      <c r="V73" s="345">
        <f t="shared" si="5"/>
        <v>0</v>
      </c>
      <c r="W73" s="345">
        <f t="shared" si="6"/>
        <v>0</v>
      </c>
      <c r="X73" s="154" t="str">
        <f>""</f>
        <v/>
      </c>
      <c r="Y73" s="355" t="str">
        <f>IF(Tableau_Complet[[#This Row],[ÉLÉMENTS]]="","",Tableau_Complet[[#This Row],[ÉLÉMENTS]])</f>
        <v>Second parement (moulures et solins inclus)</v>
      </c>
      <c r="Z73" s="356" t="str">
        <f>IF(Tableau_Complet[[#This Row],[NIVEAU DE PRIORITÉ]]="","",Tableau_Complet[[#This Row],[NIVEAU DE PRIORITÉ]])</f>
        <v>n/a</v>
      </c>
      <c r="AA73" s="356">
        <f>IF(Tableau_Complet[[#This Row],[COÛTS DE REMPLACEMENT (dollars 2024) avant Taxes]]="","",Tableau_Complet[[#This Row],[COÛTS DE REMPLACEMENT (dollars 2024) avant Taxes]])</f>
        <v>0</v>
      </c>
      <c r="AB73" s="273" t="s">
        <v>121</v>
      </c>
      <c r="AC73" s="273" t="s">
        <v>127</v>
      </c>
      <c r="AD73" s="273" t="s">
        <v>127</v>
      </c>
      <c r="AE73" s="356">
        <f t="shared" si="7"/>
        <v>0</v>
      </c>
      <c r="AF73" s="356">
        <f t="shared" si="8"/>
        <v>0</v>
      </c>
      <c r="AG73" s="356">
        <f t="shared" si="9"/>
        <v>0</v>
      </c>
      <c r="AP73" s="22"/>
      <c r="AR73" s="23"/>
      <c r="AS73" s="13"/>
      <c r="AT73" s="22"/>
      <c r="AU73" s="23"/>
      <c r="AY73" s="14"/>
      <c r="AZ73" s="24"/>
    </row>
    <row r="74" spans="1:52" s="21" customFormat="1" ht="54" x14ac:dyDescent="0.25">
      <c r="A74" s="73"/>
      <c r="B74" s="73"/>
      <c r="C74" s="74" t="s">
        <v>185</v>
      </c>
      <c r="D74" s="74" t="s">
        <v>132</v>
      </c>
      <c r="E74" s="74"/>
      <c r="F74" s="74"/>
      <c r="G74" s="74">
        <v>0</v>
      </c>
      <c r="H74" s="75" t="s">
        <v>133</v>
      </c>
      <c r="I74" s="76"/>
      <c r="J74" s="77"/>
      <c r="K74" s="78"/>
      <c r="L74" s="79">
        <v>0</v>
      </c>
      <c r="M74" s="250" t="s">
        <v>134</v>
      </c>
      <c r="N74" s="337"/>
      <c r="O74" s="269"/>
      <c r="P74" s="346">
        <f t="shared" si="10"/>
        <v>0</v>
      </c>
      <c r="Q74" s="347">
        <f t="shared" si="0"/>
        <v>0</v>
      </c>
      <c r="R74" s="347">
        <f t="shared" si="1"/>
        <v>0</v>
      </c>
      <c r="S74" s="348">
        <f t="shared" si="2"/>
        <v>0</v>
      </c>
      <c r="T74" s="349">
        <f t="shared" si="3"/>
        <v>0</v>
      </c>
      <c r="U74" s="345">
        <f t="shared" si="4"/>
        <v>0</v>
      </c>
      <c r="V74" s="345">
        <f t="shared" si="5"/>
        <v>0</v>
      </c>
      <c r="W74" s="345">
        <f t="shared" si="6"/>
        <v>0</v>
      </c>
      <c r="X74" s="154" t="str">
        <f>""</f>
        <v/>
      </c>
      <c r="Y74" s="355" t="str">
        <f>IF(Tableau_Complet[[#This Row],[ÉLÉMENTS]]="","",Tableau_Complet[[#This Row],[ÉLÉMENTS]])</f>
        <v>Second parement (moulures et solins inclus)</v>
      </c>
      <c r="Z74" s="356" t="str">
        <f>IF(Tableau_Complet[[#This Row],[NIVEAU DE PRIORITÉ]]="","",Tableau_Complet[[#This Row],[NIVEAU DE PRIORITÉ]])</f>
        <v>n/a</v>
      </c>
      <c r="AA74" s="356">
        <f>IF(Tableau_Complet[[#This Row],[COÛTS DE REMPLACEMENT (dollars 2024) avant Taxes]]="","",Tableau_Complet[[#This Row],[COÛTS DE REMPLACEMENT (dollars 2024) avant Taxes]])</f>
        <v>0</v>
      </c>
      <c r="AB74" s="273" t="s">
        <v>121</v>
      </c>
      <c r="AC74" s="273" t="s">
        <v>127</v>
      </c>
      <c r="AD74" s="273" t="s">
        <v>127</v>
      </c>
      <c r="AE74" s="356">
        <f t="shared" si="7"/>
        <v>0</v>
      </c>
      <c r="AF74" s="356">
        <f t="shared" si="8"/>
        <v>0</v>
      </c>
      <c r="AG74" s="356">
        <f t="shared" si="9"/>
        <v>0</v>
      </c>
      <c r="AP74" s="22"/>
      <c r="AR74" s="23"/>
      <c r="AS74" s="13"/>
      <c r="AT74" s="22"/>
      <c r="AU74" s="23"/>
      <c r="AY74" s="14"/>
      <c r="AZ74" s="24"/>
    </row>
    <row r="75" spans="1:52" s="21" customFormat="1" ht="18" x14ac:dyDescent="0.25">
      <c r="A75" s="73"/>
      <c r="B75" s="73"/>
      <c r="C75" s="74"/>
      <c r="D75" s="74"/>
      <c r="E75" s="74"/>
      <c r="F75" s="74"/>
      <c r="G75" s="74">
        <v>0</v>
      </c>
      <c r="H75" s="75" t="s">
        <v>133</v>
      </c>
      <c r="I75" s="76"/>
      <c r="J75" s="77"/>
      <c r="K75" s="78"/>
      <c r="L75" s="79">
        <v>0</v>
      </c>
      <c r="M75" s="250" t="s">
        <v>134</v>
      </c>
      <c r="N75" s="337"/>
      <c r="O75" s="269"/>
      <c r="P75" s="346">
        <f t="shared" ref="P75:P137" si="23">IF(M75="Urgent",L75,0)</f>
        <v>0</v>
      </c>
      <c r="Q75" s="347">
        <f t="shared" ref="Q75:Q137" si="24">IF(M75="Prioritaire",L75,0)</f>
        <v>0</v>
      </c>
      <c r="R75" s="347">
        <f t="shared" ref="R75:R137" si="25">IF(M75="Requis",L75,0)</f>
        <v>0</v>
      </c>
      <c r="S75" s="348">
        <f t="shared" ref="S75:S137" si="26">IF(M75="Recommandé",L75,0)</f>
        <v>0</v>
      </c>
      <c r="T75" s="349">
        <f t="shared" si="3"/>
        <v>0</v>
      </c>
      <c r="U75" s="345">
        <f t="shared" si="4"/>
        <v>0</v>
      </c>
      <c r="V75" s="345">
        <f t="shared" si="5"/>
        <v>0</v>
      </c>
      <c r="W75" s="345">
        <f t="shared" si="6"/>
        <v>0</v>
      </c>
      <c r="X75" s="154" t="str">
        <f>""</f>
        <v/>
      </c>
      <c r="Y75" s="355" t="str">
        <f>IF(Tableau_Complet[[#This Row],[ÉLÉMENTS]]="","",Tableau_Complet[[#This Row],[ÉLÉMENTS]])</f>
        <v/>
      </c>
      <c r="Z75" s="356" t="str">
        <f>IF(Tableau_Complet[[#This Row],[NIVEAU DE PRIORITÉ]]="","",Tableau_Complet[[#This Row],[NIVEAU DE PRIORITÉ]])</f>
        <v>n/a</v>
      </c>
      <c r="AA75" s="356">
        <f>IF(Tableau_Complet[[#This Row],[COÛTS DE REMPLACEMENT (dollars 2024) avant Taxes]]="","",Tableau_Complet[[#This Row],[COÛTS DE REMPLACEMENT (dollars 2024) avant Taxes]])</f>
        <v>0</v>
      </c>
      <c r="AB75" s="273" t="s">
        <v>121</v>
      </c>
      <c r="AC75" s="273" t="s">
        <v>127</v>
      </c>
      <c r="AD75" s="273" t="s">
        <v>127</v>
      </c>
      <c r="AE75" s="356">
        <f t="shared" si="7"/>
        <v>0</v>
      </c>
      <c r="AF75" s="356">
        <f t="shared" si="8"/>
        <v>0</v>
      </c>
      <c r="AG75" s="356">
        <f t="shared" si="9"/>
        <v>0</v>
      </c>
      <c r="AP75" s="22"/>
      <c r="AR75" s="23"/>
      <c r="AS75" s="13"/>
      <c r="AT75" s="22"/>
      <c r="AU75" s="23"/>
      <c r="AY75" s="14"/>
      <c r="AZ75" s="24"/>
    </row>
    <row r="76" spans="1:52" s="137" customFormat="1" ht="75" customHeight="1" x14ac:dyDescent="0.25">
      <c r="A76" s="73"/>
      <c r="B76" s="73"/>
      <c r="C76" s="74" t="s">
        <v>186</v>
      </c>
      <c r="D76" s="74"/>
      <c r="E76" s="74"/>
      <c r="F76" s="74"/>
      <c r="G76" s="74">
        <v>0</v>
      </c>
      <c r="H76" s="75" t="s">
        <v>133</v>
      </c>
      <c r="I76" s="76"/>
      <c r="J76" s="77"/>
      <c r="K76" s="78"/>
      <c r="L76" s="79">
        <v>0</v>
      </c>
      <c r="M76" s="250" t="s">
        <v>134</v>
      </c>
      <c r="N76" s="337"/>
      <c r="O76" s="269"/>
      <c r="P76" s="346">
        <f t="shared" si="23"/>
        <v>0</v>
      </c>
      <c r="Q76" s="347">
        <f t="shared" si="24"/>
        <v>0</v>
      </c>
      <c r="R76" s="347">
        <f t="shared" si="25"/>
        <v>0</v>
      </c>
      <c r="S76" s="348">
        <f t="shared" si="26"/>
        <v>0</v>
      </c>
      <c r="T76" s="349">
        <f t="shared" si="3"/>
        <v>0</v>
      </c>
      <c r="U76" s="345">
        <f t="shared" si="4"/>
        <v>0</v>
      </c>
      <c r="V76" s="345">
        <f t="shared" si="5"/>
        <v>0</v>
      </c>
      <c r="W76" s="345">
        <f t="shared" si="6"/>
        <v>0</v>
      </c>
      <c r="X76" s="154" t="str">
        <f>""</f>
        <v/>
      </c>
      <c r="Y76" s="355" t="str">
        <f>IF(Tableau_Complet[[#This Row],[ÉLÉMENTS]]="","",Tableau_Complet[[#This Row],[ÉLÉMENTS]])</f>
        <v>Mur rideau</v>
      </c>
      <c r="Z76" s="356" t="str">
        <f>IF(Tableau_Complet[[#This Row],[NIVEAU DE PRIORITÉ]]="","",Tableau_Complet[[#This Row],[NIVEAU DE PRIORITÉ]])</f>
        <v>n/a</v>
      </c>
      <c r="AA76" s="356">
        <f>IF(Tableau_Complet[[#This Row],[COÛTS DE REMPLACEMENT (dollars 2024) avant Taxes]]="","",Tableau_Complet[[#This Row],[COÛTS DE REMPLACEMENT (dollars 2024) avant Taxes]])</f>
        <v>0</v>
      </c>
      <c r="AB76" s="273" t="s">
        <v>121</v>
      </c>
      <c r="AC76" s="273" t="s">
        <v>127</v>
      </c>
      <c r="AD76" s="273" t="s">
        <v>127</v>
      </c>
      <c r="AE76" s="356">
        <f t="shared" si="7"/>
        <v>0</v>
      </c>
      <c r="AF76" s="356">
        <f t="shared" si="8"/>
        <v>0</v>
      </c>
      <c r="AG76" s="356">
        <f t="shared" si="9"/>
        <v>0</v>
      </c>
      <c r="AP76" s="138"/>
      <c r="AR76" s="139"/>
      <c r="AS76" s="140"/>
      <c r="AT76" s="138"/>
      <c r="AU76" s="139"/>
      <c r="AY76" s="141"/>
      <c r="AZ76" s="142"/>
    </row>
    <row r="77" spans="1:52" s="21" customFormat="1" ht="18" x14ac:dyDescent="0.25">
      <c r="A77" s="73"/>
      <c r="B77" s="73"/>
      <c r="C77" s="74"/>
      <c r="D77" s="74"/>
      <c r="E77" s="74"/>
      <c r="F77" s="74"/>
      <c r="G77" s="74"/>
      <c r="H77" s="75"/>
      <c r="I77" s="76"/>
      <c r="J77" s="77"/>
      <c r="K77" s="78"/>
      <c r="L77" s="79"/>
      <c r="M77" s="250"/>
      <c r="N77" s="337"/>
      <c r="O77" s="269"/>
      <c r="P77" s="346">
        <f t="shared" si="23"/>
        <v>0</v>
      </c>
      <c r="Q77" s="347">
        <f t="shared" si="24"/>
        <v>0</v>
      </c>
      <c r="R77" s="347">
        <f t="shared" si="25"/>
        <v>0</v>
      </c>
      <c r="S77" s="348">
        <f t="shared" si="26"/>
        <v>0</v>
      </c>
      <c r="T77" s="349">
        <f t="shared" si="3"/>
        <v>0</v>
      </c>
      <c r="U77" s="345">
        <f t="shared" si="4"/>
        <v>0</v>
      </c>
      <c r="V77" s="345">
        <f t="shared" si="5"/>
        <v>0</v>
      </c>
      <c r="W77" s="345">
        <f t="shared" si="6"/>
        <v>0</v>
      </c>
      <c r="X77" s="154" t="str">
        <f>""</f>
        <v/>
      </c>
      <c r="Y77" s="355" t="str">
        <f>IF(Tableau_Complet[[#This Row],[ÉLÉMENTS]]="","",Tableau_Complet[[#This Row],[ÉLÉMENTS]])</f>
        <v/>
      </c>
      <c r="Z77" s="356" t="str">
        <f>IF(Tableau_Complet[[#This Row],[NIVEAU DE PRIORITÉ]]="","",Tableau_Complet[[#This Row],[NIVEAU DE PRIORITÉ]])</f>
        <v/>
      </c>
      <c r="AA77" s="356" t="str">
        <f>IF(Tableau_Complet[[#This Row],[COÛTS DE REMPLACEMENT (dollars 2024) avant Taxes]]="","",Tableau_Complet[[#This Row],[COÛTS DE REMPLACEMENT (dollars 2024) avant Taxes]])</f>
        <v/>
      </c>
      <c r="AB77" s="273" t="s">
        <v>121</v>
      </c>
      <c r="AC77" s="273" t="s">
        <v>127</v>
      </c>
      <c r="AD77" s="273" t="s">
        <v>127</v>
      </c>
      <c r="AE77" s="356" t="str">
        <f t="shared" si="7"/>
        <v/>
      </c>
      <c r="AF77" s="356" t="str">
        <f t="shared" si="8"/>
        <v/>
      </c>
      <c r="AG77" s="356" t="str">
        <f t="shared" si="9"/>
        <v/>
      </c>
      <c r="AP77" s="22"/>
      <c r="AR77" s="23"/>
      <c r="AS77" s="13"/>
      <c r="AT77" s="22"/>
      <c r="AU77" s="23"/>
      <c r="AY77" s="14"/>
      <c r="AZ77" s="24"/>
    </row>
    <row r="78" spans="1:52" s="21" customFormat="1" ht="18" x14ac:dyDescent="0.25">
      <c r="A78" s="73"/>
      <c r="B78" s="73"/>
      <c r="C78" s="74"/>
      <c r="D78" s="74"/>
      <c r="E78" s="74"/>
      <c r="F78" s="74"/>
      <c r="G78" s="74"/>
      <c r="H78" s="75"/>
      <c r="I78" s="76"/>
      <c r="J78" s="77"/>
      <c r="K78" s="78"/>
      <c r="L78" s="79"/>
      <c r="M78" s="250"/>
      <c r="N78" s="337"/>
      <c r="O78" s="269"/>
      <c r="P78" s="346">
        <f t="shared" si="23"/>
        <v>0</v>
      </c>
      <c r="Q78" s="347">
        <f t="shared" si="24"/>
        <v>0</v>
      </c>
      <c r="R78" s="347">
        <f t="shared" si="25"/>
        <v>0</v>
      </c>
      <c r="S78" s="348">
        <f t="shared" si="26"/>
        <v>0</v>
      </c>
      <c r="T78" s="349">
        <f t="shared" si="3"/>
        <v>0</v>
      </c>
      <c r="U78" s="345">
        <f t="shared" si="4"/>
        <v>0</v>
      </c>
      <c r="V78" s="345">
        <f t="shared" si="5"/>
        <v>0</v>
      </c>
      <c r="W78" s="345">
        <f t="shared" si="6"/>
        <v>0</v>
      </c>
      <c r="X78" s="154" t="str">
        <f>""</f>
        <v/>
      </c>
      <c r="Y78" s="355" t="str">
        <f>IF(Tableau_Complet[[#This Row],[ÉLÉMENTS]]="","",Tableau_Complet[[#This Row],[ÉLÉMENTS]])</f>
        <v/>
      </c>
      <c r="Z78" s="356" t="str">
        <f>IF(Tableau_Complet[[#This Row],[NIVEAU DE PRIORITÉ]]="","",Tableau_Complet[[#This Row],[NIVEAU DE PRIORITÉ]])</f>
        <v/>
      </c>
      <c r="AA78" s="356" t="str">
        <f>IF(Tableau_Complet[[#This Row],[COÛTS DE REMPLACEMENT (dollars 2024) avant Taxes]]="","",Tableau_Complet[[#This Row],[COÛTS DE REMPLACEMENT (dollars 2024) avant Taxes]])</f>
        <v/>
      </c>
      <c r="AB78" s="273" t="s">
        <v>121</v>
      </c>
      <c r="AC78" s="273" t="s">
        <v>127</v>
      </c>
      <c r="AD78" s="273" t="s">
        <v>127</v>
      </c>
      <c r="AE78" s="356" t="str">
        <f t="shared" si="7"/>
        <v/>
      </c>
      <c r="AF78" s="356" t="str">
        <f t="shared" si="8"/>
        <v/>
      </c>
      <c r="AG78" s="356" t="str">
        <f t="shared" si="9"/>
        <v/>
      </c>
      <c r="AP78" s="22"/>
      <c r="AR78" s="23"/>
      <c r="AS78" s="13"/>
      <c r="AT78" s="22"/>
      <c r="AU78" s="23"/>
      <c r="AY78" s="14"/>
      <c r="AZ78" s="24"/>
    </row>
    <row r="79" spans="1:52" s="21" customFormat="1" ht="18" x14ac:dyDescent="0.25">
      <c r="A79" s="73"/>
      <c r="B79" s="73"/>
      <c r="C79" s="74"/>
      <c r="D79" s="74"/>
      <c r="E79" s="74"/>
      <c r="F79" s="74"/>
      <c r="G79" s="74"/>
      <c r="H79" s="75"/>
      <c r="I79" s="76"/>
      <c r="J79" s="77"/>
      <c r="K79" s="78"/>
      <c r="L79" s="79"/>
      <c r="M79" s="250"/>
      <c r="N79" s="337"/>
      <c r="O79" s="269"/>
      <c r="P79" s="346">
        <f t="shared" si="23"/>
        <v>0</v>
      </c>
      <c r="Q79" s="347">
        <f t="shared" si="24"/>
        <v>0</v>
      </c>
      <c r="R79" s="347">
        <f t="shared" si="25"/>
        <v>0</v>
      </c>
      <c r="S79" s="348">
        <f t="shared" si="26"/>
        <v>0</v>
      </c>
      <c r="T79" s="349">
        <f t="shared" ref="T79:T141" si="27">IF(AND(K79&gt;=0,K79&lt;2),L79,0)</f>
        <v>0</v>
      </c>
      <c r="U79" s="345">
        <f t="shared" ref="U79:U141" si="28">IF(AND(K79&gt;=2,K79&lt;6),L79,0)</f>
        <v>0</v>
      </c>
      <c r="V79" s="345">
        <f t="shared" ref="V79:V141" si="29">IF(AND(K79&gt;=6,K79&lt;11),L79,0)</f>
        <v>0</v>
      </c>
      <c r="W79" s="345">
        <f t="shared" ref="W79:W141" si="30">IF(AND(K79&gt;=11,K79&lt;26),L79,0)</f>
        <v>0</v>
      </c>
      <c r="X79" s="154" t="str">
        <f>""</f>
        <v/>
      </c>
      <c r="Y79" s="355" t="str">
        <f>IF(Tableau_Complet[[#This Row],[ÉLÉMENTS]]="","",Tableau_Complet[[#This Row],[ÉLÉMENTS]])</f>
        <v/>
      </c>
      <c r="Z79" s="356" t="str">
        <f>IF(Tableau_Complet[[#This Row],[NIVEAU DE PRIORITÉ]]="","",Tableau_Complet[[#This Row],[NIVEAU DE PRIORITÉ]])</f>
        <v/>
      </c>
      <c r="AA79" s="356" t="str">
        <f>IF(Tableau_Complet[[#This Row],[COÛTS DE REMPLACEMENT (dollars 2024) avant Taxes]]="","",Tableau_Complet[[#This Row],[COÛTS DE REMPLACEMENT (dollars 2024) avant Taxes]])</f>
        <v/>
      </c>
      <c r="AB79" s="273" t="s">
        <v>121</v>
      </c>
      <c r="AC79" s="273" t="s">
        <v>127</v>
      </c>
      <c r="AD79" s="273" t="s">
        <v>127</v>
      </c>
      <c r="AE79" s="356" t="str">
        <f t="shared" ref="AE79:AE141" si="31">IF(AA79="","",IF(AB79="Oui",AA79,0))</f>
        <v/>
      </c>
      <c r="AF79" s="356" t="str">
        <f t="shared" ref="AF79:AF141" si="32">IF($AA79="","",IF(AC79="Oui",$AA79,0))</f>
        <v/>
      </c>
      <c r="AG79" s="356" t="str">
        <f t="shared" ref="AG79:AG141" si="33">IF($AA79="","",IF(AD79="Oui",$AA79,0))</f>
        <v/>
      </c>
      <c r="AP79" s="22"/>
      <c r="AR79" s="23"/>
      <c r="AS79" s="13"/>
      <c r="AT79" s="22"/>
      <c r="AU79" s="23"/>
      <c r="AY79" s="14"/>
      <c r="AZ79" s="24"/>
    </row>
    <row r="80" spans="1:52" s="21" customFormat="1" ht="18" x14ac:dyDescent="0.25">
      <c r="A80" s="124" t="s">
        <v>187</v>
      </c>
      <c r="B80" s="124"/>
      <c r="C80" s="125" t="s">
        <v>188</v>
      </c>
      <c r="D80" s="125"/>
      <c r="E80" s="125"/>
      <c r="F80" s="125"/>
      <c r="G80" s="125"/>
      <c r="H80" s="126"/>
      <c r="I80" s="127"/>
      <c r="J80" s="128"/>
      <c r="K80" s="129"/>
      <c r="L80" s="130"/>
      <c r="M80" s="131"/>
      <c r="N80" s="132">
        <f>SUM(L81:L91)</f>
        <v>0</v>
      </c>
      <c r="O80" s="124"/>
      <c r="P80" s="121">
        <f t="shared" si="23"/>
        <v>0</v>
      </c>
      <c r="Q80" s="122">
        <f t="shared" si="24"/>
        <v>0</v>
      </c>
      <c r="R80" s="122">
        <f t="shared" si="25"/>
        <v>0</v>
      </c>
      <c r="S80" s="123">
        <f t="shared" si="26"/>
        <v>0</v>
      </c>
      <c r="T80" s="133">
        <f t="shared" si="27"/>
        <v>0</v>
      </c>
      <c r="U80" s="134">
        <f t="shared" si="28"/>
        <v>0</v>
      </c>
      <c r="V80" s="134">
        <f t="shared" si="29"/>
        <v>0</v>
      </c>
      <c r="W80" s="134">
        <f t="shared" si="30"/>
        <v>0</v>
      </c>
      <c r="X80" s="135" t="str">
        <f>""</f>
        <v/>
      </c>
      <c r="Y80" s="136" t="str">
        <f>IF(Tableau_Complet[[#This Row],[ÉLÉMENTS]]="","",Tableau_Complet[[#This Row],[ÉLÉMENTS]])</f>
        <v>FENÊTRES</v>
      </c>
      <c r="Z80" s="135" t="str">
        <f>IF(Tableau_Complet[[#This Row],[NIVEAU DE PRIORITÉ]]="","",Tableau_Complet[[#This Row],[NIVEAU DE PRIORITÉ]])</f>
        <v/>
      </c>
      <c r="AA80" s="135" t="str">
        <f>IF(Tableau_Complet[[#This Row],[COÛTS DE REMPLACEMENT (dollars 2024) avant Taxes]]="","",Tableau_Complet[[#This Row],[COÛTS DE REMPLACEMENT (dollars 2024) avant Taxes]])</f>
        <v/>
      </c>
      <c r="AB80" s="135" t="s">
        <v>121</v>
      </c>
      <c r="AC80" s="135" t="s">
        <v>121</v>
      </c>
      <c r="AD80" s="135" t="s">
        <v>121</v>
      </c>
      <c r="AE80" s="135" t="str">
        <f t="shared" si="31"/>
        <v/>
      </c>
      <c r="AF80" s="135" t="str">
        <f t="shared" si="32"/>
        <v/>
      </c>
      <c r="AG80" s="135" t="str">
        <f t="shared" si="33"/>
        <v/>
      </c>
      <c r="AP80" s="22"/>
      <c r="AR80" s="23"/>
      <c r="AS80" s="13"/>
      <c r="AT80" s="22"/>
      <c r="AU80" s="23"/>
      <c r="AY80" s="14"/>
      <c r="AZ80" s="24"/>
    </row>
    <row r="81" spans="1:52" s="21" customFormat="1" ht="18" x14ac:dyDescent="0.25">
      <c r="A81" s="73"/>
      <c r="B81" s="73"/>
      <c r="C81" s="74" t="s">
        <v>189</v>
      </c>
      <c r="D81" s="74" t="s">
        <v>132</v>
      </c>
      <c r="E81" s="74"/>
      <c r="F81" s="74"/>
      <c r="G81" s="74">
        <v>0</v>
      </c>
      <c r="H81" s="75" t="s">
        <v>133</v>
      </c>
      <c r="I81" s="76"/>
      <c r="J81" s="77"/>
      <c r="K81" s="78"/>
      <c r="L81" s="79">
        <v>0</v>
      </c>
      <c r="M81" s="250" t="s">
        <v>134</v>
      </c>
      <c r="N81" s="337"/>
      <c r="O81" s="269"/>
      <c r="P81" s="346">
        <f t="shared" si="23"/>
        <v>0</v>
      </c>
      <c r="Q81" s="347">
        <f t="shared" si="24"/>
        <v>0</v>
      </c>
      <c r="R81" s="347">
        <f t="shared" si="25"/>
        <v>0</v>
      </c>
      <c r="S81" s="348">
        <f t="shared" si="26"/>
        <v>0</v>
      </c>
      <c r="T81" s="349">
        <f t="shared" si="27"/>
        <v>0</v>
      </c>
      <c r="U81" s="345">
        <f t="shared" si="28"/>
        <v>0</v>
      </c>
      <c r="V81" s="345">
        <f t="shared" si="29"/>
        <v>0</v>
      </c>
      <c r="W81" s="345">
        <f t="shared" si="30"/>
        <v>0</v>
      </c>
      <c r="X81" s="154" t="str">
        <f>""</f>
        <v/>
      </c>
      <c r="Y81" s="355" t="str">
        <f>IF(Tableau_Complet[[#This Row],[ÉLÉMENTS]]="","",Tableau_Complet[[#This Row],[ÉLÉMENTS]])</f>
        <v>Fenêtres</v>
      </c>
      <c r="Z81" s="356" t="str">
        <f>IF(Tableau_Complet[[#This Row],[NIVEAU DE PRIORITÉ]]="","",Tableau_Complet[[#This Row],[NIVEAU DE PRIORITÉ]])</f>
        <v>n/a</v>
      </c>
      <c r="AA81" s="356">
        <f>IF(Tableau_Complet[[#This Row],[COÛTS DE REMPLACEMENT (dollars 2024) avant Taxes]]="","",Tableau_Complet[[#This Row],[COÛTS DE REMPLACEMENT (dollars 2024) avant Taxes]])</f>
        <v>0</v>
      </c>
      <c r="AB81" s="273" t="s">
        <v>121</v>
      </c>
      <c r="AC81" s="273" t="s">
        <v>127</v>
      </c>
      <c r="AD81" s="273" t="s">
        <v>127</v>
      </c>
      <c r="AE81" s="356">
        <f t="shared" si="31"/>
        <v>0</v>
      </c>
      <c r="AF81" s="356">
        <f t="shared" si="32"/>
        <v>0</v>
      </c>
      <c r="AG81" s="356">
        <f t="shared" si="33"/>
        <v>0</v>
      </c>
      <c r="AP81" s="22"/>
      <c r="AR81" s="23"/>
      <c r="AS81" s="13"/>
      <c r="AT81" s="22"/>
      <c r="AU81" s="23"/>
      <c r="AY81" s="14"/>
      <c r="AZ81" s="24"/>
    </row>
    <row r="82" spans="1:52" s="21" customFormat="1" ht="36" x14ac:dyDescent="0.25">
      <c r="A82" s="73"/>
      <c r="B82" s="73"/>
      <c r="C82" s="74" t="s">
        <v>190</v>
      </c>
      <c r="D82" s="74" t="s">
        <v>132</v>
      </c>
      <c r="E82" s="74"/>
      <c r="F82" s="74"/>
      <c r="G82" s="74">
        <v>0</v>
      </c>
      <c r="H82" s="75" t="s">
        <v>133</v>
      </c>
      <c r="I82" s="76"/>
      <c r="J82" s="77"/>
      <c r="K82" s="78"/>
      <c r="L82" s="79">
        <v>0</v>
      </c>
      <c r="M82" s="250" t="s">
        <v>134</v>
      </c>
      <c r="N82" s="337"/>
      <c r="O82" s="269"/>
      <c r="P82" s="346">
        <f t="shared" si="23"/>
        <v>0</v>
      </c>
      <c r="Q82" s="347">
        <f t="shared" si="24"/>
        <v>0</v>
      </c>
      <c r="R82" s="347">
        <f t="shared" si="25"/>
        <v>0</v>
      </c>
      <c r="S82" s="348">
        <f t="shared" si="26"/>
        <v>0</v>
      </c>
      <c r="T82" s="349">
        <f t="shared" si="27"/>
        <v>0</v>
      </c>
      <c r="U82" s="345">
        <f t="shared" si="28"/>
        <v>0</v>
      </c>
      <c r="V82" s="345">
        <f t="shared" si="29"/>
        <v>0</v>
      </c>
      <c r="W82" s="345">
        <f t="shared" si="30"/>
        <v>0</v>
      </c>
      <c r="X82" s="154" t="str">
        <f>""</f>
        <v/>
      </c>
      <c r="Y82" s="355" t="str">
        <f>IF(Tableau_Complet[[#This Row],[ÉLÉMENTS]]="","",Tableau_Complet[[#This Row],[ÉLÉMENTS]])</f>
        <v>Cadres et allèges intégrés</v>
      </c>
      <c r="Z82" s="356" t="str">
        <f>IF(Tableau_Complet[[#This Row],[NIVEAU DE PRIORITÉ]]="","",Tableau_Complet[[#This Row],[NIVEAU DE PRIORITÉ]])</f>
        <v>n/a</v>
      </c>
      <c r="AA82" s="356">
        <f>IF(Tableau_Complet[[#This Row],[COÛTS DE REMPLACEMENT (dollars 2024) avant Taxes]]="","",Tableau_Complet[[#This Row],[COÛTS DE REMPLACEMENT (dollars 2024) avant Taxes]])</f>
        <v>0</v>
      </c>
      <c r="AB82" s="273" t="s">
        <v>121</v>
      </c>
      <c r="AC82" s="273" t="s">
        <v>127</v>
      </c>
      <c r="AD82" s="273" t="s">
        <v>127</v>
      </c>
      <c r="AE82" s="356">
        <f t="shared" si="31"/>
        <v>0</v>
      </c>
      <c r="AF82" s="356">
        <f t="shared" si="32"/>
        <v>0</v>
      </c>
      <c r="AG82" s="356">
        <f t="shared" si="33"/>
        <v>0</v>
      </c>
      <c r="AP82" s="22"/>
      <c r="AR82" s="23"/>
      <c r="AS82" s="13"/>
      <c r="AT82" s="22"/>
      <c r="AU82" s="23"/>
      <c r="AY82" s="14"/>
      <c r="AZ82" s="24"/>
    </row>
    <row r="83" spans="1:52" s="21" customFormat="1" ht="18" x14ac:dyDescent="0.25">
      <c r="A83" s="73"/>
      <c r="B83" s="73"/>
      <c r="C83" s="74" t="s">
        <v>191</v>
      </c>
      <c r="D83" s="74" t="s">
        <v>132</v>
      </c>
      <c r="E83" s="74"/>
      <c r="F83" s="74"/>
      <c r="G83" s="74">
        <v>0</v>
      </c>
      <c r="H83" s="75" t="s">
        <v>133</v>
      </c>
      <c r="I83" s="76"/>
      <c r="J83" s="77"/>
      <c r="K83" s="78"/>
      <c r="L83" s="79">
        <v>0</v>
      </c>
      <c r="M83" s="250" t="s">
        <v>134</v>
      </c>
      <c r="N83" s="337"/>
      <c r="O83" s="269"/>
      <c r="P83" s="346">
        <f t="shared" si="23"/>
        <v>0</v>
      </c>
      <c r="Q83" s="347">
        <f t="shared" si="24"/>
        <v>0</v>
      </c>
      <c r="R83" s="347">
        <f t="shared" si="25"/>
        <v>0</v>
      </c>
      <c r="S83" s="348">
        <f t="shared" si="26"/>
        <v>0</v>
      </c>
      <c r="T83" s="349">
        <f t="shared" si="27"/>
        <v>0</v>
      </c>
      <c r="U83" s="345">
        <f t="shared" si="28"/>
        <v>0</v>
      </c>
      <c r="V83" s="345">
        <f t="shared" si="29"/>
        <v>0</v>
      </c>
      <c r="W83" s="345">
        <f t="shared" si="30"/>
        <v>0</v>
      </c>
      <c r="X83" s="154" t="str">
        <f>""</f>
        <v/>
      </c>
      <c r="Y83" s="355" t="str">
        <f>IF(Tableau_Complet[[#This Row],[ÉLÉMENTS]]="","",Tableau_Complet[[#This Row],[ÉLÉMENTS]])</f>
        <v>Parties ouvrantes</v>
      </c>
      <c r="Z83" s="356" t="str">
        <f>IF(Tableau_Complet[[#This Row],[NIVEAU DE PRIORITÉ]]="","",Tableau_Complet[[#This Row],[NIVEAU DE PRIORITÉ]])</f>
        <v>n/a</v>
      </c>
      <c r="AA83" s="356">
        <f>IF(Tableau_Complet[[#This Row],[COÛTS DE REMPLACEMENT (dollars 2024) avant Taxes]]="","",Tableau_Complet[[#This Row],[COÛTS DE REMPLACEMENT (dollars 2024) avant Taxes]])</f>
        <v>0</v>
      </c>
      <c r="AB83" s="273" t="s">
        <v>121</v>
      </c>
      <c r="AC83" s="273" t="s">
        <v>127</v>
      </c>
      <c r="AD83" s="273" t="s">
        <v>127</v>
      </c>
      <c r="AE83" s="356">
        <f t="shared" si="31"/>
        <v>0</v>
      </c>
      <c r="AF83" s="356">
        <f t="shared" si="32"/>
        <v>0</v>
      </c>
      <c r="AG83" s="356">
        <f t="shared" si="33"/>
        <v>0</v>
      </c>
      <c r="AP83" s="22"/>
      <c r="AR83" s="23"/>
      <c r="AS83" s="13"/>
      <c r="AT83" s="22"/>
      <c r="AU83" s="23"/>
      <c r="AY83" s="14"/>
      <c r="AZ83" s="24"/>
    </row>
    <row r="84" spans="1:52" s="21" customFormat="1" ht="18" x14ac:dyDescent="0.25">
      <c r="A84" s="73"/>
      <c r="B84" s="73"/>
      <c r="C84" s="74" t="s">
        <v>192</v>
      </c>
      <c r="D84" s="74" t="s">
        <v>132</v>
      </c>
      <c r="E84" s="74"/>
      <c r="F84" s="74"/>
      <c r="G84" s="74">
        <v>0</v>
      </c>
      <c r="H84" s="75" t="s">
        <v>133</v>
      </c>
      <c r="I84" s="76"/>
      <c r="J84" s="77"/>
      <c r="K84" s="78"/>
      <c r="L84" s="79">
        <v>0</v>
      </c>
      <c r="M84" s="250" t="s">
        <v>134</v>
      </c>
      <c r="N84" s="337"/>
      <c r="O84" s="269"/>
      <c r="P84" s="346">
        <f t="shared" si="23"/>
        <v>0</v>
      </c>
      <c r="Q84" s="347">
        <f t="shared" si="24"/>
        <v>0</v>
      </c>
      <c r="R84" s="347">
        <f t="shared" si="25"/>
        <v>0</v>
      </c>
      <c r="S84" s="348">
        <f t="shared" si="26"/>
        <v>0</v>
      </c>
      <c r="T84" s="349">
        <f t="shared" si="27"/>
        <v>0</v>
      </c>
      <c r="U84" s="345">
        <f t="shared" si="28"/>
        <v>0</v>
      </c>
      <c r="V84" s="345">
        <f t="shared" si="29"/>
        <v>0</v>
      </c>
      <c r="W84" s="345">
        <f t="shared" si="30"/>
        <v>0</v>
      </c>
      <c r="X84" s="154" t="str">
        <f>""</f>
        <v/>
      </c>
      <c r="Y84" s="355" t="str">
        <f>IF(Tableau_Complet[[#This Row],[ÉLÉMENTS]]="","",Tableau_Complet[[#This Row],[ÉLÉMENTS]])</f>
        <v>Parties de verre fixe</v>
      </c>
      <c r="Z84" s="356" t="str">
        <f>IF(Tableau_Complet[[#This Row],[NIVEAU DE PRIORITÉ]]="","",Tableau_Complet[[#This Row],[NIVEAU DE PRIORITÉ]])</f>
        <v>n/a</v>
      </c>
      <c r="AA84" s="356">
        <f>IF(Tableau_Complet[[#This Row],[COÛTS DE REMPLACEMENT (dollars 2024) avant Taxes]]="","",Tableau_Complet[[#This Row],[COÛTS DE REMPLACEMENT (dollars 2024) avant Taxes]])</f>
        <v>0</v>
      </c>
      <c r="AB84" s="273" t="s">
        <v>121</v>
      </c>
      <c r="AC84" s="273" t="s">
        <v>127</v>
      </c>
      <c r="AD84" s="273" t="s">
        <v>127</v>
      </c>
      <c r="AE84" s="356">
        <f t="shared" si="31"/>
        <v>0</v>
      </c>
      <c r="AF84" s="356">
        <f t="shared" si="32"/>
        <v>0</v>
      </c>
      <c r="AG84" s="356">
        <f t="shared" si="33"/>
        <v>0</v>
      </c>
      <c r="AP84" s="22"/>
      <c r="AR84" s="23"/>
      <c r="AS84" s="13"/>
      <c r="AT84" s="22"/>
      <c r="AU84" s="23"/>
      <c r="AY84" s="14"/>
      <c r="AZ84" s="24"/>
    </row>
    <row r="85" spans="1:52" s="21" customFormat="1" ht="18" x14ac:dyDescent="0.25">
      <c r="A85" s="73"/>
      <c r="B85" s="73"/>
      <c r="C85" s="74" t="s">
        <v>193</v>
      </c>
      <c r="D85" s="74" t="s">
        <v>132</v>
      </c>
      <c r="E85" s="74"/>
      <c r="F85" s="74"/>
      <c r="G85" s="74">
        <v>0</v>
      </c>
      <c r="H85" s="75" t="s">
        <v>133</v>
      </c>
      <c r="I85" s="76"/>
      <c r="J85" s="77"/>
      <c r="K85" s="78"/>
      <c r="L85" s="79">
        <v>0</v>
      </c>
      <c r="M85" s="250" t="s">
        <v>134</v>
      </c>
      <c r="N85" s="337"/>
      <c r="O85" s="269"/>
      <c r="P85" s="346">
        <f t="shared" si="23"/>
        <v>0</v>
      </c>
      <c r="Q85" s="347">
        <f t="shared" si="24"/>
        <v>0</v>
      </c>
      <c r="R85" s="347">
        <f t="shared" si="25"/>
        <v>0</v>
      </c>
      <c r="S85" s="348">
        <f t="shared" si="26"/>
        <v>0</v>
      </c>
      <c r="T85" s="349">
        <f t="shared" si="27"/>
        <v>0</v>
      </c>
      <c r="U85" s="345">
        <f t="shared" si="28"/>
        <v>0</v>
      </c>
      <c r="V85" s="345">
        <f t="shared" si="29"/>
        <v>0</v>
      </c>
      <c r="W85" s="345">
        <f t="shared" si="30"/>
        <v>0</v>
      </c>
      <c r="X85" s="154" t="str">
        <f>""</f>
        <v/>
      </c>
      <c r="Y85" s="355" t="str">
        <f>IF(Tableau_Complet[[#This Row],[ÉLÉMENTS]]="","",Tableau_Complet[[#This Row],[ÉLÉMENTS]])</f>
        <v>Moustiquaires</v>
      </c>
      <c r="Z85" s="356" t="str">
        <f>IF(Tableau_Complet[[#This Row],[NIVEAU DE PRIORITÉ]]="","",Tableau_Complet[[#This Row],[NIVEAU DE PRIORITÉ]])</f>
        <v>n/a</v>
      </c>
      <c r="AA85" s="356">
        <f>IF(Tableau_Complet[[#This Row],[COÛTS DE REMPLACEMENT (dollars 2024) avant Taxes]]="","",Tableau_Complet[[#This Row],[COÛTS DE REMPLACEMENT (dollars 2024) avant Taxes]])</f>
        <v>0</v>
      </c>
      <c r="AB85" s="273" t="s">
        <v>121</v>
      </c>
      <c r="AC85" s="273" t="s">
        <v>127</v>
      </c>
      <c r="AD85" s="273" t="s">
        <v>127</v>
      </c>
      <c r="AE85" s="356">
        <f t="shared" si="31"/>
        <v>0</v>
      </c>
      <c r="AF85" s="356">
        <f t="shared" si="32"/>
        <v>0</v>
      </c>
      <c r="AG85" s="356">
        <f t="shared" si="33"/>
        <v>0</v>
      </c>
      <c r="AP85" s="22"/>
      <c r="AR85" s="23"/>
      <c r="AS85" s="13"/>
      <c r="AT85" s="22"/>
      <c r="AU85" s="23"/>
      <c r="AY85" s="14"/>
      <c r="AZ85" s="24"/>
    </row>
    <row r="86" spans="1:52" s="21" customFormat="1" ht="36" x14ac:dyDescent="0.25">
      <c r="A86" s="73"/>
      <c r="B86" s="73"/>
      <c r="C86" s="74" t="s">
        <v>194</v>
      </c>
      <c r="D86" s="74" t="s">
        <v>132</v>
      </c>
      <c r="E86" s="74"/>
      <c r="F86" s="74"/>
      <c r="G86" s="74">
        <v>0</v>
      </c>
      <c r="H86" s="75" t="s">
        <v>133</v>
      </c>
      <c r="I86" s="76"/>
      <c r="J86" s="77"/>
      <c r="K86" s="78"/>
      <c r="L86" s="79">
        <v>0</v>
      </c>
      <c r="M86" s="250" t="s">
        <v>134</v>
      </c>
      <c r="N86" s="337"/>
      <c r="O86" s="269"/>
      <c r="P86" s="346">
        <f t="shared" si="23"/>
        <v>0</v>
      </c>
      <c r="Q86" s="347">
        <f t="shared" si="24"/>
        <v>0</v>
      </c>
      <c r="R86" s="347">
        <f t="shared" si="25"/>
        <v>0</v>
      </c>
      <c r="S86" s="348">
        <f t="shared" si="26"/>
        <v>0</v>
      </c>
      <c r="T86" s="349">
        <f t="shared" si="27"/>
        <v>0</v>
      </c>
      <c r="U86" s="345">
        <f t="shared" si="28"/>
        <v>0</v>
      </c>
      <c r="V86" s="345">
        <f t="shared" si="29"/>
        <v>0</v>
      </c>
      <c r="W86" s="345">
        <f t="shared" si="30"/>
        <v>0</v>
      </c>
      <c r="X86" s="154" t="str">
        <f>""</f>
        <v/>
      </c>
      <c r="Y86" s="355" t="str">
        <f>IF(Tableau_Complet[[#This Row],[ÉLÉMENTS]]="","",Tableau_Complet[[#This Row],[ÉLÉMENTS]])</f>
        <v>Quincaillerie de fenêtres</v>
      </c>
      <c r="Z86" s="356" t="str">
        <f>IF(Tableau_Complet[[#This Row],[NIVEAU DE PRIORITÉ]]="","",Tableau_Complet[[#This Row],[NIVEAU DE PRIORITÉ]])</f>
        <v>n/a</v>
      </c>
      <c r="AA86" s="356">
        <f>IF(Tableau_Complet[[#This Row],[COÛTS DE REMPLACEMENT (dollars 2024) avant Taxes]]="","",Tableau_Complet[[#This Row],[COÛTS DE REMPLACEMENT (dollars 2024) avant Taxes]])</f>
        <v>0</v>
      </c>
      <c r="AB86" s="273" t="s">
        <v>121</v>
      </c>
      <c r="AC86" s="273" t="s">
        <v>127</v>
      </c>
      <c r="AD86" s="273" t="s">
        <v>127</v>
      </c>
      <c r="AE86" s="356">
        <f t="shared" si="31"/>
        <v>0</v>
      </c>
      <c r="AF86" s="356">
        <f t="shared" si="32"/>
        <v>0</v>
      </c>
      <c r="AG86" s="356">
        <f t="shared" si="33"/>
        <v>0</v>
      </c>
      <c r="AP86" s="22"/>
      <c r="AR86" s="23"/>
      <c r="AS86" s="13"/>
      <c r="AT86" s="22"/>
      <c r="AU86" s="23"/>
      <c r="AY86" s="14"/>
      <c r="AZ86" s="24"/>
    </row>
    <row r="87" spans="1:52" s="21" customFormat="1" ht="36" x14ac:dyDescent="0.25">
      <c r="A87" s="73"/>
      <c r="B87" s="73"/>
      <c r="C87" s="74" t="s">
        <v>195</v>
      </c>
      <c r="D87" s="74" t="s">
        <v>132</v>
      </c>
      <c r="E87" s="74"/>
      <c r="F87" s="74"/>
      <c r="G87" s="74">
        <v>0</v>
      </c>
      <c r="H87" s="75" t="s">
        <v>133</v>
      </c>
      <c r="I87" s="76"/>
      <c r="J87" s="77"/>
      <c r="K87" s="78"/>
      <c r="L87" s="79">
        <v>0</v>
      </c>
      <c r="M87" s="250" t="s">
        <v>134</v>
      </c>
      <c r="N87" s="337"/>
      <c r="O87" s="269"/>
      <c r="P87" s="346">
        <f t="shared" si="23"/>
        <v>0</v>
      </c>
      <c r="Q87" s="347">
        <f t="shared" si="24"/>
        <v>0</v>
      </c>
      <c r="R87" s="347">
        <f t="shared" si="25"/>
        <v>0</v>
      </c>
      <c r="S87" s="348">
        <f t="shared" si="26"/>
        <v>0</v>
      </c>
      <c r="T87" s="349">
        <f t="shared" si="27"/>
        <v>0</v>
      </c>
      <c r="U87" s="345">
        <f t="shared" si="28"/>
        <v>0</v>
      </c>
      <c r="V87" s="345">
        <f t="shared" si="29"/>
        <v>0</v>
      </c>
      <c r="W87" s="345">
        <f t="shared" si="30"/>
        <v>0</v>
      </c>
      <c r="X87" s="154" t="str">
        <f>""</f>
        <v/>
      </c>
      <c r="Y87" s="355" t="str">
        <f>IF(Tableau_Complet[[#This Row],[ÉLÉMENTS]]="","",Tableau_Complet[[#This Row],[ÉLÉMENTS]])</f>
        <v>Calfeutrage au périmètre des fenêtres</v>
      </c>
      <c r="Z87" s="356" t="str">
        <f>IF(Tableau_Complet[[#This Row],[NIVEAU DE PRIORITÉ]]="","",Tableau_Complet[[#This Row],[NIVEAU DE PRIORITÉ]])</f>
        <v>n/a</v>
      </c>
      <c r="AA87" s="356">
        <f>IF(Tableau_Complet[[#This Row],[COÛTS DE REMPLACEMENT (dollars 2024) avant Taxes]]="","",Tableau_Complet[[#This Row],[COÛTS DE REMPLACEMENT (dollars 2024) avant Taxes]])</f>
        <v>0</v>
      </c>
      <c r="AB87" s="273" t="s">
        <v>121</v>
      </c>
      <c r="AC87" s="273" t="s">
        <v>127</v>
      </c>
      <c r="AD87" s="273" t="s">
        <v>127</v>
      </c>
      <c r="AE87" s="356">
        <f t="shared" si="31"/>
        <v>0</v>
      </c>
      <c r="AF87" s="356">
        <f t="shared" si="32"/>
        <v>0</v>
      </c>
      <c r="AG87" s="356">
        <f t="shared" si="33"/>
        <v>0</v>
      </c>
      <c r="AP87" s="22"/>
      <c r="AR87" s="23"/>
      <c r="AS87" s="13"/>
      <c r="AT87" s="22"/>
      <c r="AU87" s="23"/>
      <c r="AY87" s="14"/>
      <c r="AZ87" s="24"/>
    </row>
    <row r="88" spans="1:52" s="137" customFormat="1" ht="75" customHeight="1" x14ac:dyDescent="0.25">
      <c r="A88" s="73"/>
      <c r="B88" s="73"/>
      <c r="C88" s="74" t="s">
        <v>196</v>
      </c>
      <c r="D88" s="74" t="s">
        <v>132</v>
      </c>
      <c r="E88" s="74"/>
      <c r="F88" s="74"/>
      <c r="G88" s="74">
        <v>0</v>
      </c>
      <c r="H88" s="75" t="s">
        <v>133</v>
      </c>
      <c r="I88" s="76"/>
      <c r="J88" s="77"/>
      <c r="K88" s="78"/>
      <c r="L88" s="79">
        <v>0</v>
      </c>
      <c r="M88" s="250" t="s">
        <v>134</v>
      </c>
      <c r="N88" s="337"/>
      <c r="O88" s="269"/>
      <c r="P88" s="346">
        <f t="shared" si="23"/>
        <v>0</v>
      </c>
      <c r="Q88" s="347">
        <f t="shared" si="24"/>
        <v>0</v>
      </c>
      <c r="R88" s="347">
        <f t="shared" si="25"/>
        <v>0</v>
      </c>
      <c r="S88" s="348">
        <f t="shared" si="26"/>
        <v>0</v>
      </c>
      <c r="T88" s="349">
        <f t="shared" si="27"/>
        <v>0</v>
      </c>
      <c r="U88" s="345">
        <f t="shared" si="28"/>
        <v>0</v>
      </c>
      <c r="V88" s="345">
        <f t="shared" si="29"/>
        <v>0</v>
      </c>
      <c r="W88" s="345">
        <f t="shared" si="30"/>
        <v>0</v>
      </c>
      <c r="X88" s="154" t="str">
        <f>""</f>
        <v/>
      </c>
      <c r="Y88" s="355" t="str">
        <f>IF(Tableau_Complet[[#This Row],[ÉLÉMENTS]]="","",Tableau_Complet[[#This Row],[ÉLÉMENTS]])</f>
        <v>Peinture et teinture des fenêtres</v>
      </c>
      <c r="Z88" s="356" t="str">
        <f>IF(Tableau_Complet[[#This Row],[NIVEAU DE PRIORITÉ]]="","",Tableau_Complet[[#This Row],[NIVEAU DE PRIORITÉ]])</f>
        <v>n/a</v>
      </c>
      <c r="AA88" s="356">
        <f>IF(Tableau_Complet[[#This Row],[COÛTS DE REMPLACEMENT (dollars 2024) avant Taxes]]="","",Tableau_Complet[[#This Row],[COÛTS DE REMPLACEMENT (dollars 2024) avant Taxes]])</f>
        <v>0</v>
      </c>
      <c r="AB88" s="273" t="s">
        <v>121</v>
      </c>
      <c r="AC88" s="273" t="s">
        <v>127</v>
      </c>
      <c r="AD88" s="273" t="s">
        <v>127</v>
      </c>
      <c r="AE88" s="356">
        <f t="shared" si="31"/>
        <v>0</v>
      </c>
      <c r="AF88" s="356">
        <f t="shared" si="32"/>
        <v>0</v>
      </c>
      <c r="AG88" s="356">
        <f t="shared" si="33"/>
        <v>0</v>
      </c>
      <c r="AP88" s="138"/>
      <c r="AR88" s="139"/>
      <c r="AS88" s="140"/>
      <c r="AT88" s="138"/>
      <c r="AU88" s="139"/>
      <c r="AY88" s="141"/>
      <c r="AZ88" s="142"/>
    </row>
    <row r="89" spans="1:52" s="21" customFormat="1" ht="18" x14ac:dyDescent="0.25">
      <c r="A89" s="73"/>
      <c r="B89" s="73"/>
      <c r="C89" s="74"/>
      <c r="D89" s="74"/>
      <c r="E89" s="74"/>
      <c r="F89" s="74"/>
      <c r="G89" s="74"/>
      <c r="H89" s="75"/>
      <c r="I89" s="76"/>
      <c r="J89" s="77"/>
      <c r="K89" s="78"/>
      <c r="L89" s="79"/>
      <c r="M89" s="250"/>
      <c r="N89" s="337"/>
      <c r="O89" s="269"/>
      <c r="P89" s="346">
        <f t="shared" si="23"/>
        <v>0</v>
      </c>
      <c r="Q89" s="347">
        <f t="shared" si="24"/>
        <v>0</v>
      </c>
      <c r="R89" s="347">
        <f t="shared" si="25"/>
        <v>0</v>
      </c>
      <c r="S89" s="348">
        <f t="shared" si="26"/>
        <v>0</v>
      </c>
      <c r="T89" s="349">
        <f t="shared" si="27"/>
        <v>0</v>
      </c>
      <c r="U89" s="345">
        <f t="shared" si="28"/>
        <v>0</v>
      </c>
      <c r="V89" s="345">
        <f t="shared" si="29"/>
        <v>0</v>
      </c>
      <c r="W89" s="345">
        <f t="shared" si="30"/>
        <v>0</v>
      </c>
      <c r="X89" s="154" t="str">
        <f>""</f>
        <v/>
      </c>
      <c r="Y89" s="355" t="str">
        <f>IF(Tableau_Complet[[#This Row],[ÉLÉMENTS]]="","",Tableau_Complet[[#This Row],[ÉLÉMENTS]])</f>
        <v/>
      </c>
      <c r="Z89" s="356" t="str">
        <f>IF(Tableau_Complet[[#This Row],[NIVEAU DE PRIORITÉ]]="","",Tableau_Complet[[#This Row],[NIVEAU DE PRIORITÉ]])</f>
        <v/>
      </c>
      <c r="AA89" s="356" t="str">
        <f>IF(Tableau_Complet[[#This Row],[COÛTS DE REMPLACEMENT (dollars 2024) avant Taxes]]="","",Tableau_Complet[[#This Row],[COÛTS DE REMPLACEMENT (dollars 2024) avant Taxes]])</f>
        <v/>
      </c>
      <c r="AB89" s="273" t="s">
        <v>121</v>
      </c>
      <c r="AC89" s="273" t="s">
        <v>127</v>
      </c>
      <c r="AD89" s="273" t="s">
        <v>127</v>
      </c>
      <c r="AE89" s="356" t="str">
        <f t="shared" si="31"/>
        <v/>
      </c>
      <c r="AF89" s="356" t="str">
        <f t="shared" si="32"/>
        <v/>
      </c>
      <c r="AG89" s="356" t="str">
        <f t="shared" si="33"/>
        <v/>
      </c>
      <c r="AP89" s="22"/>
      <c r="AR89" s="23"/>
      <c r="AS89" s="13"/>
      <c r="AT89" s="22"/>
      <c r="AU89" s="23"/>
      <c r="AY89" s="14"/>
      <c r="AZ89" s="24"/>
    </row>
    <row r="90" spans="1:52" s="21" customFormat="1" ht="18" x14ac:dyDescent="0.25">
      <c r="A90" s="73"/>
      <c r="B90" s="73"/>
      <c r="C90" s="74"/>
      <c r="D90" s="74"/>
      <c r="E90" s="74"/>
      <c r="F90" s="74"/>
      <c r="G90" s="74"/>
      <c r="H90" s="75"/>
      <c r="I90" s="76"/>
      <c r="J90" s="77"/>
      <c r="K90" s="78"/>
      <c r="L90" s="79"/>
      <c r="M90" s="250"/>
      <c r="N90" s="337"/>
      <c r="O90" s="269"/>
      <c r="P90" s="346">
        <f t="shared" si="23"/>
        <v>0</v>
      </c>
      <c r="Q90" s="347">
        <f t="shared" si="24"/>
        <v>0</v>
      </c>
      <c r="R90" s="347">
        <f t="shared" si="25"/>
        <v>0</v>
      </c>
      <c r="S90" s="348">
        <f t="shared" si="26"/>
        <v>0</v>
      </c>
      <c r="T90" s="349">
        <f t="shared" si="27"/>
        <v>0</v>
      </c>
      <c r="U90" s="345">
        <f t="shared" si="28"/>
        <v>0</v>
      </c>
      <c r="V90" s="345">
        <f t="shared" si="29"/>
        <v>0</v>
      </c>
      <c r="W90" s="345">
        <f t="shared" si="30"/>
        <v>0</v>
      </c>
      <c r="X90" s="154" t="str">
        <f>""</f>
        <v/>
      </c>
      <c r="Y90" s="355" t="str">
        <f>IF(Tableau_Complet[[#This Row],[ÉLÉMENTS]]="","",Tableau_Complet[[#This Row],[ÉLÉMENTS]])</f>
        <v/>
      </c>
      <c r="Z90" s="356" t="str">
        <f>IF(Tableau_Complet[[#This Row],[NIVEAU DE PRIORITÉ]]="","",Tableau_Complet[[#This Row],[NIVEAU DE PRIORITÉ]])</f>
        <v/>
      </c>
      <c r="AA90" s="356" t="str">
        <f>IF(Tableau_Complet[[#This Row],[COÛTS DE REMPLACEMENT (dollars 2024) avant Taxes]]="","",Tableau_Complet[[#This Row],[COÛTS DE REMPLACEMENT (dollars 2024) avant Taxes]])</f>
        <v/>
      </c>
      <c r="AB90" s="273" t="s">
        <v>121</v>
      </c>
      <c r="AC90" s="273" t="s">
        <v>127</v>
      </c>
      <c r="AD90" s="273" t="s">
        <v>127</v>
      </c>
      <c r="AE90" s="356" t="str">
        <f t="shared" si="31"/>
        <v/>
      </c>
      <c r="AF90" s="356" t="str">
        <f t="shared" si="32"/>
        <v/>
      </c>
      <c r="AG90" s="356" t="str">
        <f t="shared" si="33"/>
        <v/>
      </c>
      <c r="AP90" s="22"/>
      <c r="AR90" s="23"/>
      <c r="AS90" s="13"/>
      <c r="AT90" s="22"/>
      <c r="AU90" s="23"/>
      <c r="AY90" s="14"/>
      <c r="AZ90" s="24"/>
    </row>
    <row r="91" spans="1:52" s="21" customFormat="1" ht="18" x14ac:dyDescent="0.25">
      <c r="A91" s="73"/>
      <c r="B91" s="73"/>
      <c r="C91" s="74"/>
      <c r="D91" s="74"/>
      <c r="E91" s="74"/>
      <c r="F91" s="74"/>
      <c r="G91" s="74"/>
      <c r="H91" s="75"/>
      <c r="I91" s="76"/>
      <c r="J91" s="77"/>
      <c r="K91" s="78"/>
      <c r="L91" s="79"/>
      <c r="M91" s="250"/>
      <c r="N91" s="337"/>
      <c r="O91" s="269"/>
      <c r="P91" s="346">
        <f t="shared" si="23"/>
        <v>0</v>
      </c>
      <c r="Q91" s="347">
        <f t="shared" si="24"/>
        <v>0</v>
      </c>
      <c r="R91" s="347">
        <f t="shared" si="25"/>
        <v>0</v>
      </c>
      <c r="S91" s="348">
        <f t="shared" si="26"/>
        <v>0</v>
      </c>
      <c r="T91" s="349">
        <f t="shared" si="27"/>
        <v>0</v>
      </c>
      <c r="U91" s="345">
        <f t="shared" si="28"/>
        <v>0</v>
      </c>
      <c r="V91" s="345">
        <f t="shared" si="29"/>
        <v>0</v>
      </c>
      <c r="W91" s="345">
        <f t="shared" si="30"/>
        <v>0</v>
      </c>
      <c r="X91" s="154" t="str">
        <f>""</f>
        <v/>
      </c>
      <c r="Y91" s="355" t="str">
        <f>IF(Tableau_Complet[[#This Row],[ÉLÉMENTS]]="","",Tableau_Complet[[#This Row],[ÉLÉMENTS]])</f>
        <v/>
      </c>
      <c r="Z91" s="356" t="str">
        <f>IF(Tableau_Complet[[#This Row],[NIVEAU DE PRIORITÉ]]="","",Tableau_Complet[[#This Row],[NIVEAU DE PRIORITÉ]])</f>
        <v/>
      </c>
      <c r="AA91" s="356" t="str">
        <f>IF(Tableau_Complet[[#This Row],[COÛTS DE REMPLACEMENT (dollars 2024) avant Taxes]]="","",Tableau_Complet[[#This Row],[COÛTS DE REMPLACEMENT (dollars 2024) avant Taxes]])</f>
        <v/>
      </c>
      <c r="AB91" s="273" t="s">
        <v>121</v>
      </c>
      <c r="AC91" s="273" t="s">
        <v>127</v>
      </c>
      <c r="AD91" s="273" t="s">
        <v>127</v>
      </c>
      <c r="AE91" s="356" t="str">
        <f t="shared" si="31"/>
        <v/>
      </c>
      <c r="AF91" s="356" t="str">
        <f t="shared" si="32"/>
        <v/>
      </c>
      <c r="AG91" s="356" t="str">
        <f t="shared" si="33"/>
        <v/>
      </c>
      <c r="AP91" s="22"/>
      <c r="AR91" s="23"/>
      <c r="AS91" s="13"/>
      <c r="AT91" s="22"/>
      <c r="AU91" s="23"/>
      <c r="AY91" s="14"/>
      <c r="AZ91" s="24"/>
    </row>
    <row r="92" spans="1:52" s="21" customFormat="1" ht="36" x14ac:dyDescent="0.25">
      <c r="A92" s="124" t="s">
        <v>197</v>
      </c>
      <c r="B92" s="124"/>
      <c r="C92" s="125" t="s">
        <v>198</v>
      </c>
      <c r="D92" s="125"/>
      <c r="E92" s="125"/>
      <c r="F92" s="125"/>
      <c r="G92" s="125"/>
      <c r="H92" s="126"/>
      <c r="I92" s="127"/>
      <c r="J92" s="128"/>
      <c r="K92" s="129"/>
      <c r="L92" s="130"/>
      <c r="M92" s="131"/>
      <c r="N92" s="132">
        <f>SUM(L93:L107)</f>
        <v>0</v>
      </c>
      <c r="O92" s="124"/>
      <c r="P92" s="121">
        <f t="shared" si="23"/>
        <v>0</v>
      </c>
      <c r="Q92" s="122">
        <f t="shared" si="24"/>
        <v>0</v>
      </c>
      <c r="R92" s="122">
        <f t="shared" si="25"/>
        <v>0</v>
      </c>
      <c r="S92" s="123">
        <f t="shared" si="26"/>
        <v>0</v>
      </c>
      <c r="T92" s="133">
        <f t="shared" si="27"/>
        <v>0</v>
      </c>
      <c r="U92" s="134">
        <f t="shared" si="28"/>
        <v>0</v>
      </c>
      <c r="V92" s="134">
        <f t="shared" si="29"/>
        <v>0</v>
      </c>
      <c r="W92" s="134">
        <f t="shared" si="30"/>
        <v>0</v>
      </c>
      <c r="X92" s="135" t="str">
        <f>""</f>
        <v/>
      </c>
      <c r="Y92" s="136" t="str">
        <f>IF(Tableau_Complet[[#This Row],[ÉLÉMENTS]]="","",Tableau_Complet[[#This Row],[ÉLÉMENTS]])</f>
        <v>PORTES EXTÉRIEURES</v>
      </c>
      <c r="Z92" s="135" t="str">
        <f>IF(Tableau_Complet[[#This Row],[NIVEAU DE PRIORITÉ]]="","",Tableau_Complet[[#This Row],[NIVEAU DE PRIORITÉ]])</f>
        <v/>
      </c>
      <c r="AA92" s="135" t="str">
        <f>IF(Tableau_Complet[[#This Row],[COÛTS DE REMPLACEMENT (dollars 2024) avant Taxes]]="","",Tableau_Complet[[#This Row],[COÛTS DE REMPLACEMENT (dollars 2024) avant Taxes]])</f>
        <v/>
      </c>
      <c r="AB92" s="135" t="s">
        <v>121</v>
      </c>
      <c r="AC92" s="135" t="s">
        <v>121</v>
      </c>
      <c r="AD92" s="135" t="s">
        <v>121</v>
      </c>
      <c r="AE92" s="135" t="str">
        <f t="shared" si="31"/>
        <v/>
      </c>
      <c r="AF92" s="135" t="str">
        <f t="shared" si="32"/>
        <v/>
      </c>
      <c r="AG92" s="135" t="str">
        <f t="shared" si="33"/>
        <v/>
      </c>
      <c r="AP92" s="22"/>
      <c r="AR92" s="23"/>
      <c r="AS92" s="13"/>
      <c r="AT92" s="22"/>
      <c r="AU92" s="23"/>
      <c r="AY92" s="14"/>
      <c r="AZ92" s="24"/>
    </row>
    <row r="93" spans="1:52" s="21" customFormat="1" ht="36" x14ac:dyDescent="0.25">
      <c r="A93" s="73"/>
      <c r="B93" s="73"/>
      <c r="C93" s="74" t="s">
        <v>199</v>
      </c>
      <c r="D93" s="74" t="s">
        <v>132</v>
      </c>
      <c r="E93" s="74"/>
      <c r="F93" s="74"/>
      <c r="G93" s="74">
        <v>0</v>
      </c>
      <c r="H93" s="75" t="s">
        <v>133</v>
      </c>
      <c r="I93" s="76"/>
      <c r="J93" s="77"/>
      <c r="K93" s="78"/>
      <c r="L93" s="79">
        <v>0</v>
      </c>
      <c r="M93" s="250" t="s">
        <v>134</v>
      </c>
      <c r="N93" s="337"/>
      <c r="O93" s="269"/>
      <c r="P93" s="346">
        <f t="shared" si="23"/>
        <v>0</v>
      </c>
      <c r="Q93" s="347">
        <f t="shared" si="24"/>
        <v>0</v>
      </c>
      <c r="R93" s="347">
        <f t="shared" si="25"/>
        <v>0</v>
      </c>
      <c r="S93" s="348">
        <f t="shared" si="26"/>
        <v>0</v>
      </c>
      <c r="T93" s="349">
        <f t="shared" si="27"/>
        <v>0</v>
      </c>
      <c r="U93" s="345">
        <f t="shared" si="28"/>
        <v>0</v>
      </c>
      <c r="V93" s="345">
        <f t="shared" si="29"/>
        <v>0</v>
      </c>
      <c r="W93" s="345">
        <f t="shared" si="30"/>
        <v>0</v>
      </c>
      <c r="X93" s="154" t="str">
        <f>""</f>
        <v/>
      </c>
      <c r="Y93" s="355" t="str">
        <f>IF(Tableau_Complet[[#This Row],[ÉLÉMENTS]]="","",Tableau_Complet[[#This Row],[ÉLÉMENTS]])</f>
        <v>Cadres de portes extérieures</v>
      </c>
      <c r="Z93" s="356" t="str">
        <f>IF(Tableau_Complet[[#This Row],[NIVEAU DE PRIORITÉ]]="","",Tableau_Complet[[#This Row],[NIVEAU DE PRIORITÉ]])</f>
        <v>n/a</v>
      </c>
      <c r="AA93" s="356">
        <f>IF(Tableau_Complet[[#This Row],[COÛTS DE REMPLACEMENT (dollars 2024) avant Taxes]]="","",Tableau_Complet[[#This Row],[COÛTS DE REMPLACEMENT (dollars 2024) avant Taxes]])</f>
        <v>0</v>
      </c>
      <c r="AB93" s="273" t="s">
        <v>121</v>
      </c>
      <c r="AC93" s="273" t="s">
        <v>127</v>
      </c>
      <c r="AD93" s="273" t="s">
        <v>127</v>
      </c>
      <c r="AE93" s="356">
        <f t="shared" si="31"/>
        <v>0</v>
      </c>
      <c r="AF93" s="356">
        <f t="shared" si="32"/>
        <v>0</v>
      </c>
      <c r="AG93" s="356">
        <f t="shared" si="33"/>
        <v>0</v>
      </c>
      <c r="AP93" s="22"/>
      <c r="AR93" s="23"/>
      <c r="AS93" s="13"/>
      <c r="AT93" s="22"/>
      <c r="AU93" s="23"/>
      <c r="AY93" s="14"/>
      <c r="AZ93" s="24"/>
    </row>
    <row r="94" spans="1:52" s="21" customFormat="1" ht="18" x14ac:dyDescent="0.25">
      <c r="A94" s="73"/>
      <c r="B94" s="73"/>
      <c r="C94" s="74" t="s">
        <v>200</v>
      </c>
      <c r="D94" s="74" t="s">
        <v>132</v>
      </c>
      <c r="E94" s="74"/>
      <c r="F94" s="74"/>
      <c r="G94" s="74">
        <v>0</v>
      </c>
      <c r="H94" s="75" t="s">
        <v>133</v>
      </c>
      <c r="I94" s="76"/>
      <c r="J94" s="77"/>
      <c r="K94" s="78"/>
      <c r="L94" s="79">
        <v>0</v>
      </c>
      <c r="M94" s="250" t="s">
        <v>134</v>
      </c>
      <c r="N94" s="337"/>
      <c r="O94" s="269"/>
      <c r="P94" s="346">
        <f t="shared" si="23"/>
        <v>0</v>
      </c>
      <c r="Q94" s="347">
        <f t="shared" si="24"/>
        <v>0</v>
      </c>
      <c r="R94" s="347">
        <f t="shared" si="25"/>
        <v>0</v>
      </c>
      <c r="S94" s="348">
        <f t="shared" si="26"/>
        <v>0</v>
      </c>
      <c r="T94" s="349">
        <f t="shared" si="27"/>
        <v>0</v>
      </c>
      <c r="U94" s="345">
        <f t="shared" si="28"/>
        <v>0</v>
      </c>
      <c r="V94" s="345">
        <f t="shared" si="29"/>
        <v>0</v>
      </c>
      <c r="W94" s="345">
        <f t="shared" si="30"/>
        <v>0</v>
      </c>
      <c r="X94" s="154" t="str">
        <f>""</f>
        <v/>
      </c>
      <c r="Y94" s="355" t="str">
        <f>IF(Tableau_Complet[[#This Row],[ÉLÉMENTS]]="","",Tableau_Complet[[#This Row],[ÉLÉMENTS]])</f>
        <v>Portes</v>
      </c>
      <c r="Z94" s="356" t="str">
        <f>IF(Tableau_Complet[[#This Row],[NIVEAU DE PRIORITÉ]]="","",Tableau_Complet[[#This Row],[NIVEAU DE PRIORITÉ]])</f>
        <v>n/a</v>
      </c>
      <c r="AA94" s="356">
        <f>IF(Tableau_Complet[[#This Row],[COÛTS DE REMPLACEMENT (dollars 2024) avant Taxes]]="","",Tableau_Complet[[#This Row],[COÛTS DE REMPLACEMENT (dollars 2024) avant Taxes]])</f>
        <v>0</v>
      </c>
      <c r="AB94" s="273" t="s">
        <v>121</v>
      </c>
      <c r="AC94" s="273" t="s">
        <v>127</v>
      </c>
      <c r="AD94" s="273" t="s">
        <v>127</v>
      </c>
      <c r="AE94" s="356">
        <f t="shared" si="31"/>
        <v>0</v>
      </c>
      <c r="AF94" s="356">
        <f t="shared" si="32"/>
        <v>0</v>
      </c>
      <c r="AG94" s="356">
        <f t="shared" si="33"/>
        <v>0</v>
      </c>
      <c r="AP94" s="22"/>
      <c r="AR94" s="23"/>
      <c r="AS94" s="13"/>
      <c r="AT94" s="22"/>
      <c r="AU94" s="23"/>
      <c r="AY94" s="14"/>
      <c r="AZ94" s="24"/>
    </row>
    <row r="95" spans="1:52" s="21" customFormat="1" ht="18" x14ac:dyDescent="0.25">
      <c r="A95" s="73"/>
      <c r="B95" s="73"/>
      <c r="C95" s="74" t="s">
        <v>201</v>
      </c>
      <c r="D95" s="74" t="s">
        <v>132</v>
      </c>
      <c r="E95" s="74"/>
      <c r="F95" s="74"/>
      <c r="G95" s="74">
        <v>0</v>
      </c>
      <c r="H95" s="75" t="s">
        <v>133</v>
      </c>
      <c r="I95" s="76"/>
      <c r="J95" s="77"/>
      <c r="K95" s="78"/>
      <c r="L95" s="79">
        <v>0</v>
      </c>
      <c r="M95" s="250" t="s">
        <v>134</v>
      </c>
      <c r="N95" s="337"/>
      <c r="O95" s="269"/>
      <c r="P95" s="346">
        <f t="shared" si="23"/>
        <v>0</v>
      </c>
      <c r="Q95" s="347">
        <f t="shared" si="24"/>
        <v>0</v>
      </c>
      <c r="R95" s="347">
        <f t="shared" si="25"/>
        <v>0</v>
      </c>
      <c r="S95" s="348">
        <f t="shared" si="26"/>
        <v>0</v>
      </c>
      <c r="T95" s="349">
        <f t="shared" si="27"/>
        <v>0</v>
      </c>
      <c r="U95" s="345">
        <f t="shared" si="28"/>
        <v>0</v>
      </c>
      <c r="V95" s="345">
        <f t="shared" si="29"/>
        <v>0</v>
      </c>
      <c r="W95" s="345">
        <f t="shared" si="30"/>
        <v>0</v>
      </c>
      <c r="X95" s="154" t="str">
        <f>""</f>
        <v/>
      </c>
      <c r="Y95" s="355" t="str">
        <f>IF(Tableau_Complet[[#This Row],[ÉLÉMENTS]]="","",Tableau_Complet[[#This Row],[ÉLÉMENTS]])</f>
        <v>Contre-portes</v>
      </c>
      <c r="Z95" s="356" t="str">
        <f>IF(Tableau_Complet[[#This Row],[NIVEAU DE PRIORITÉ]]="","",Tableau_Complet[[#This Row],[NIVEAU DE PRIORITÉ]])</f>
        <v>n/a</v>
      </c>
      <c r="AA95" s="356">
        <f>IF(Tableau_Complet[[#This Row],[COÛTS DE REMPLACEMENT (dollars 2024) avant Taxes]]="","",Tableau_Complet[[#This Row],[COÛTS DE REMPLACEMENT (dollars 2024) avant Taxes]])</f>
        <v>0</v>
      </c>
      <c r="AB95" s="273" t="s">
        <v>121</v>
      </c>
      <c r="AC95" s="273" t="s">
        <v>127</v>
      </c>
      <c r="AD95" s="273" t="s">
        <v>127</v>
      </c>
      <c r="AE95" s="356">
        <f t="shared" si="31"/>
        <v>0</v>
      </c>
      <c r="AF95" s="356">
        <f t="shared" si="32"/>
        <v>0</v>
      </c>
      <c r="AG95" s="356">
        <f t="shared" si="33"/>
        <v>0</v>
      </c>
      <c r="AP95" s="22"/>
      <c r="AR95" s="23"/>
      <c r="AS95" s="13"/>
      <c r="AT95" s="22"/>
      <c r="AU95" s="23"/>
      <c r="AY95" s="14"/>
      <c r="AZ95" s="24"/>
    </row>
    <row r="96" spans="1:52" s="21" customFormat="1" ht="36" x14ac:dyDescent="0.25">
      <c r="A96" s="73"/>
      <c r="B96" s="73"/>
      <c r="C96" s="74" t="s">
        <v>202</v>
      </c>
      <c r="D96" s="74" t="s">
        <v>132</v>
      </c>
      <c r="E96" s="74"/>
      <c r="F96" s="74"/>
      <c r="G96" s="74">
        <v>0</v>
      </c>
      <c r="H96" s="75" t="s">
        <v>133</v>
      </c>
      <c r="I96" s="76"/>
      <c r="J96" s="77"/>
      <c r="K96" s="78"/>
      <c r="L96" s="79">
        <v>0</v>
      </c>
      <c r="M96" s="250" t="s">
        <v>134</v>
      </c>
      <c r="N96" s="337"/>
      <c r="O96" s="269"/>
      <c r="P96" s="346">
        <f t="shared" si="23"/>
        <v>0</v>
      </c>
      <c r="Q96" s="347">
        <f t="shared" si="24"/>
        <v>0</v>
      </c>
      <c r="R96" s="347">
        <f t="shared" si="25"/>
        <v>0</v>
      </c>
      <c r="S96" s="348">
        <f t="shared" si="26"/>
        <v>0</v>
      </c>
      <c r="T96" s="349">
        <f t="shared" si="27"/>
        <v>0</v>
      </c>
      <c r="U96" s="345">
        <f t="shared" si="28"/>
        <v>0</v>
      </c>
      <c r="V96" s="345">
        <f t="shared" si="29"/>
        <v>0</v>
      </c>
      <c r="W96" s="345">
        <f t="shared" si="30"/>
        <v>0</v>
      </c>
      <c r="X96" s="154" t="str">
        <f>""</f>
        <v/>
      </c>
      <c r="Y96" s="355" t="str">
        <f>IF(Tableau_Complet[[#This Row],[ÉLÉMENTS]]="","",Tableau_Complet[[#This Row],[ÉLÉMENTS]])</f>
        <v>Quincaillerie de portes extérieures</v>
      </c>
      <c r="Z96" s="356" t="str">
        <f>IF(Tableau_Complet[[#This Row],[NIVEAU DE PRIORITÉ]]="","",Tableau_Complet[[#This Row],[NIVEAU DE PRIORITÉ]])</f>
        <v>n/a</v>
      </c>
      <c r="AA96" s="356">
        <f>IF(Tableau_Complet[[#This Row],[COÛTS DE REMPLACEMENT (dollars 2024) avant Taxes]]="","",Tableau_Complet[[#This Row],[COÛTS DE REMPLACEMENT (dollars 2024) avant Taxes]])</f>
        <v>0</v>
      </c>
      <c r="AB96" s="273" t="s">
        <v>121</v>
      </c>
      <c r="AC96" s="273" t="s">
        <v>127</v>
      </c>
      <c r="AD96" s="273" t="s">
        <v>127</v>
      </c>
      <c r="AE96" s="356">
        <f t="shared" si="31"/>
        <v>0</v>
      </c>
      <c r="AF96" s="356">
        <f t="shared" si="32"/>
        <v>0</v>
      </c>
      <c r="AG96" s="356">
        <f t="shared" si="33"/>
        <v>0</v>
      </c>
      <c r="AP96" s="22"/>
      <c r="AR96" s="23"/>
      <c r="AS96" s="13"/>
      <c r="AT96" s="22"/>
      <c r="AU96" s="23"/>
      <c r="AY96" s="14"/>
      <c r="AZ96" s="24"/>
    </row>
    <row r="97" spans="1:52" s="21" customFormat="1" ht="36" x14ac:dyDescent="0.25">
      <c r="A97" s="73"/>
      <c r="B97" s="73"/>
      <c r="C97" s="74" t="s">
        <v>203</v>
      </c>
      <c r="D97" s="74" t="s">
        <v>132</v>
      </c>
      <c r="E97" s="74"/>
      <c r="F97" s="74"/>
      <c r="G97" s="74">
        <v>0</v>
      </c>
      <c r="H97" s="75" t="s">
        <v>133</v>
      </c>
      <c r="I97" s="76"/>
      <c r="J97" s="77"/>
      <c r="K97" s="78"/>
      <c r="L97" s="79">
        <v>0</v>
      </c>
      <c r="M97" s="250" t="s">
        <v>134</v>
      </c>
      <c r="N97" s="337"/>
      <c r="O97" s="269"/>
      <c r="P97" s="346">
        <f t="shared" si="23"/>
        <v>0</v>
      </c>
      <c r="Q97" s="347">
        <f t="shared" si="24"/>
        <v>0</v>
      </c>
      <c r="R97" s="347">
        <f t="shared" si="25"/>
        <v>0</v>
      </c>
      <c r="S97" s="348">
        <f t="shared" si="26"/>
        <v>0</v>
      </c>
      <c r="T97" s="349">
        <f t="shared" si="27"/>
        <v>0</v>
      </c>
      <c r="U97" s="345">
        <f t="shared" si="28"/>
        <v>0</v>
      </c>
      <c r="V97" s="345">
        <f t="shared" si="29"/>
        <v>0</v>
      </c>
      <c r="W97" s="345">
        <f t="shared" si="30"/>
        <v>0</v>
      </c>
      <c r="X97" s="154" t="str">
        <f>""</f>
        <v/>
      </c>
      <c r="Y97" s="355" t="str">
        <f>IF(Tableau_Complet[[#This Row],[ÉLÉMENTS]]="","",Tableau_Complet[[#This Row],[ÉLÉMENTS]])</f>
        <v>Ferme-portes extérieurs</v>
      </c>
      <c r="Z97" s="356" t="str">
        <f>IF(Tableau_Complet[[#This Row],[NIVEAU DE PRIORITÉ]]="","",Tableau_Complet[[#This Row],[NIVEAU DE PRIORITÉ]])</f>
        <v>n/a</v>
      </c>
      <c r="AA97" s="356">
        <f>IF(Tableau_Complet[[#This Row],[COÛTS DE REMPLACEMENT (dollars 2024) avant Taxes]]="","",Tableau_Complet[[#This Row],[COÛTS DE REMPLACEMENT (dollars 2024) avant Taxes]])</f>
        <v>0</v>
      </c>
      <c r="AB97" s="273" t="s">
        <v>121</v>
      </c>
      <c r="AC97" s="273" t="s">
        <v>127</v>
      </c>
      <c r="AD97" s="273" t="s">
        <v>127</v>
      </c>
      <c r="AE97" s="356">
        <f t="shared" si="31"/>
        <v>0</v>
      </c>
      <c r="AF97" s="356">
        <f t="shared" si="32"/>
        <v>0</v>
      </c>
      <c r="AG97" s="356">
        <f t="shared" si="33"/>
        <v>0</v>
      </c>
      <c r="AP97" s="22"/>
      <c r="AR97" s="23"/>
      <c r="AS97" s="13"/>
      <c r="AT97" s="22"/>
      <c r="AU97" s="23"/>
      <c r="AY97" s="14"/>
      <c r="AZ97" s="24"/>
    </row>
    <row r="98" spans="1:52" s="21" customFormat="1" ht="36" x14ac:dyDescent="0.25">
      <c r="A98" s="73"/>
      <c r="B98" s="73"/>
      <c r="C98" s="74" t="s">
        <v>204</v>
      </c>
      <c r="D98" s="74" t="s">
        <v>132</v>
      </c>
      <c r="E98" s="74"/>
      <c r="F98" s="74"/>
      <c r="G98" s="74">
        <v>0</v>
      </c>
      <c r="H98" s="75" t="s">
        <v>133</v>
      </c>
      <c r="I98" s="76"/>
      <c r="J98" s="77"/>
      <c r="K98" s="78"/>
      <c r="L98" s="79">
        <v>0</v>
      </c>
      <c r="M98" s="250" t="s">
        <v>134</v>
      </c>
      <c r="N98" s="337"/>
      <c r="O98" s="269"/>
      <c r="P98" s="346">
        <f t="shared" si="23"/>
        <v>0</v>
      </c>
      <c r="Q98" s="347">
        <f t="shared" si="24"/>
        <v>0</v>
      </c>
      <c r="R98" s="347">
        <f t="shared" si="25"/>
        <v>0</v>
      </c>
      <c r="S98" s="348">
        <f t="shared" si="26"/>
        <v>0</v>
      </c>
      <c r="T98" s="349">
        <f t="shared" si="27"/>
        <v>0</v>
      </c>
      <c r="U98" s="345">
        <f t="shared" si="28"/>
        <v>0</v>
      </c>
      <c r="V98" s="345">
        <f t="shared" si="29"/>
        <v>0</v>
      </c>
      <c r="W98" s="345">
        <f t="shared" si="30"/>
        <v>0</v>
      </c>
      <c r="X98" s="154" t="str">
        <f>""</f>
        <v/>
      </c>
      <c r="Y98" s="355" t="str">
        <f>IF(Tableau_Complet[[#This Row],[ÉLÉMENTS]]="","",Tableau_Complet[[#This Row],[ÉLÉMENTS]])</f>
        <v>Seuils de portes extérieures</v>
      </c>
      <c r="Z98" s="356" t="str">
        <f>IF(Tableau_Complet[[#This Row],[NIVEAU DE PRIORITÉ]]="","",Tableau_Complet[[#This Row],[NIVEAU DE PRIORITÉ]])</f>
        <v>n/a</v>
      </c>
      <c r="AA98" s="356">
        <f>IF(Tableau_Complet[[#This Row],[COÛTS DE REMPLACEMENT (dollars 2024) avant Taxes]]="","",Tableau_Complet[[#This Row],[COÛTS DE REMPLACEMENT (dollars 2024) avant Taxes]])</f>
        <v>0</v>
      </c>
      <c r="AB98" s="273" t="s">
        <v>121</v>
      </c>
      <c r="AC98" s="273" t="s">
        <v>127</v>
      </c>
      <c r="AD98" s="273" t="s">
        <v>127</v>
      </c>
      <c r="AE98" s="356">
        <f t="shared" si="31"/>
        <v>0</v>
      </c>
      <c r="AF98" s="356">
        <f t="shared" si="32"/>
        <v>0</v>
      </c>
      <c r="AG98" s="356">
        <f t="shared" si="33"/>
        <v>0</v>
      </c>
      <c r="AP98" s="22"/>
      <c r="AR98" s="23"/>
      <c r="AS98" s="13"/>
      <c r="AT98" s="22"/>
      <c r="AU98" s="23"/>
      <c r="AY98" s="14"/>
      <c r="AZ98" s="24"/>
    </row>
    <row r="99" spans="1:52" s="21" customFormat="1" ht="18" x14ac:dyDescent="0.25">
      <c r="A99" s="73"/>
      <c r="B99" s="73"/>
      <c r="C99" s="74" t="s">
        <v>205</v>
      </c>
      <c r="D99" s="74" t="s">
        <v>132</v>
      </c>
      <c r="E99" s="74"/>
      <c r="F99" s="74"/>
      <c r="G99" s="74">
        <v>0</v>
      </c>
      <c r="H99" s="75" t="s">
        <v>133</v>
      </c>
      <c r="I99" s="76"/>
      <c r="J99" s="77"/>
      <c r="K99" s="78"/>
      <c r="L99" s="79">
        <v>0</v>
      </c>
      <c r="M99" s="250" t="s">
        <v>134</v>
      </c>
      <c r="N99" s="337"/>
      <c r="O99" s="269"/>
      <c r="P99" s="346">
        <f t="shared" si="23"/>
        <v>0</v>
      </c>
      <c r="Q99" s="347">
        <f t="shared" si="24"/>
        <v>0</v>
      </c>
      <c r="R99" s="347">
        <f t="shared" si="25"/>
        <v>0</v>
      </c>
      <c r="S99" s="348">
        <f t="shared" si="26"/>
        <v>0</v>
      </c>
      <c r="T99" s="349">
        <f t="shared" si="27"/>
        <v>0</v>
      </c>
      <c r="U99" s="345">
        <f t="shared" si="28"/>
        <v>0</v>
      </c>
      <c r="V99" s="345">
        <f t="shared" si="29"/>
        <v>0</v>
      </c>
      <c r="W99" s="345">
        <f t="shared" si="30"/>
        <v>0</v>
      </c>
      <c r="X99" s="154" t="str">
        <f>""</f>
        <v/>
      </c>
      <c r="Y99" s="355" t="str">
        <f>IF(Tableau_Complet[[#This Row],[ÉLÉMENTS]]="","",Tableau_Complet[[#This Row],[ÉLÉMENTS]])</f>
        <v>Coupe-froid de portes</v>
      </c>
      <c r="Z99" s="356" t="str">
        <f>IF(Tableau_Complet[[#This Row],[NIVEAU DE PRIORITÉ]]="","",Tableau_Complet[[#This Row],[NIVEAU DE PRIORITÉ]])</f>
        <v>n/a</v>
      </c>
      <c r="AA99" s="356">
        <f>IF(Tableau_Complet[[#This Row],[COÛTS DE REMPLACEMENT (dollars 2024) avant Taxes]]="","",Tableau_Complet[[#This Row],[COÛTS DE REMPLACEMENT (dollars 2024) avant Taxes]])</f>
        <v>0</v>
      </c>
      <c r="AB99" s="273" t="s">
        <v>121</v>
      </c>
      <c r="AC99" s="273" t="s">
        <v>127</v>
      </c>
      <c r="AD99" s="273" t="s">
        <v>127</v>
      </c>
      <c r="AE99" s="356">
        <f t="shared" si="31"/>
        <v>0</v>
      </c>
      <c r="AF99" s="356">
        <f t="shared" si="32"/>
        <v>0</v>
      </c>
      <c r="AG99" s="356">
        <f t="shared" si="33"/>
        <v>0</v>
      </c>
      <c r="AP99" s="22"/>
      <c r="AR99" s="23"/>
      <c r="AS99" s="13"/>
      <c r="AT99" s="22"/>
      <c r="AU99" s="23"/>
      <c r="AY99" s="14"/>
      <c r="AZ99" s="24"/>
    </row>
    <row r="100" spans="1:52" s="21" customFormat="1" ht="36" x14ac:dyDescent="0.25">
      <c r="A100" s="73"/>
      <c r="B100" s="73"/>
      <c r="C100" s="74" t="s">
        <v>206</v>
      </c>
      <c r="D100" s="74" t="s">
        <v>132</v>
      </c>
      <c r="E100" s="74"/>
      <c r="F100" s="74"/>
      <c r="G100" s="74">
        <v>0</v>
      </c>
      <c r="H100" s="75" t="s">
        <v>133</v>
      </c>
      <c r="I100" s="76"/>
      <c r="J100" s="77"/>
      <c r="K100" s="78"/>
      <c r="L100" s="79">
        <v>0</v>
      </c>
      <c r="M100" s="250" t="s">
        <v>134</v>
      </c>
      <c r="N100" s="337"/>
      <c r="O100" s="269"/>
      <c r="P100" s="346">
        <f t="shared" si="23"/>
        <v>0</v>
      </c>
      <c r="Q100" s="347">
        <f t="shared" si="24"/>
        <v>0</v>
      </c>
      <c r="R100" s="347">
        <f t="shared" si="25"/>
        <v>0</v>
      </c>
      <c r="S100" s="348">
        <f t="shared" si="26"/>
        <v>0</v>
      </c>
      <c r="T100" s="349">
        <f t="shared" si="27"/>
        <v>0</v>
      </c>
      <c r="U100" s="345">
        <f t="shared" si="28"/>
        <v>0</v>
      </c>
      <c r="V100" s="345">
        <f t="shared" si="29"/>
        <v>0</v>
      </c>
      <c r="W100" s="345">
        <f t="shared" si="30"/>
        <v>0</v>
      </c>
      <c r="X100" s="154" t="str">
        <f>""</f>
        <v/>
      </c>
      <c r="Y100" s="355" t="str">
        <f>IF(Tableau_Complet[[#This Row],[ÉLÉMENTS]]="","",Tableau_Complet[[#This Row],[ÉLÉMENTS]])</f>
        <v>Calfeutrage au périmètre des portes</v>
      </c>
      <c r="Z100" s="356" t="str">
        <f>IF(Tableau_Complet[[#This Row],[NIVEAU DE PRIORITÉ]]="","",Tableau_Complet[[#This Row],[NIVEAU DE PRIORITÉ]])</f>
        <v>n/a</v>
      </c>
      <c r="AA100" s="356">
        <f>IF(Tableau_Complet[[#This Row],[COÛTS DE REMPLACEMENT (dollars 2024) avant Taxes]]="","",Tableau_Complet[[#This Row],[COÛTS DE REMPLACEMENT (dollars 2024) avant Taxes]])</f>
        <v>0</v>
      </c>
      <c r="AB100" s="273" t="s">
        <v>121</v>
      </c>
      <c r="AC100" s="273" t="s">
        <v>127</v>
      </c>
      <c r="AD100" s="273" t="s">
        <v>127</v>
      </c>
      <c r="AE100" s="356">
        <f t="shared" si="31"/>
        <v>0</v>
      </c>
      <c r="AF100" s="356">
        <f t="shared" si="32"/>
        <v>0</v>
      </c>
      <c r="AG100" s="356">
        <f t="shared" si="33"/>
        <v>0</v>
      </c>
      <c r="AP100" s="22"/>
      <c r="AR100" s="23"/>
      <c r="AS100" s="13"/>
      <c r="AT100" s="22"/>
      <c r="AU100" s="23"/>
      <c r="AY100" s="14"/>
      <c r="AZ100" s="24"/>
    </row>
    <row r="101" spans="1:52" s="21" customFormat="1" ht="36" x14ac:dyDescent="0.25">
      <c r="A101" s="73"/>
      <c r="B101" s="73"/>
      <c r="C101" s="74" t="s">
        <v>207</v>
      </c>
      <c r="D101" s="74" t="s">
        <v>132</v>
      </c>
      <c r="E101" s="74"/>
      <c r="F101" s="74"/>
      <c r="G101" s="74">
        <v>0</v>
      </c>
      <c r="H101" s="75" t="s">
        <v>133</v>
      </c>
      <c r="I101" s="76"/>
      <c r="J101" s="77"/>
      <c r="K101" s="78"/>
      <c r="L101" s="79">
        <v>0</v>
      </c>
      <c r="M101" s="250" t="s">
        <v>134</v>
      </c>
      <c r="N101" s="337"/>
      <c r="O101" s="269"/>
      <c r="P101" s="346">
        <f t="shared" si="23"/>
        <v>0</v>
      </c>
      <c r="Q101" s="347">
        <f t="shared" si="24"/>
        <v>0</v>
      </c>
      <c r="R101" s="347">
        <f t="shared" si="25"/>
        <v>0</v>
      </c>
      <c r="S101" s="348">
        <f t="shared" si="26"/>
        <v>0</v>
      </c>
      <c r="T101" s="349">
        <f t="shared" si="27"/>
        <v>0</v>
      </c>
      <c r="U101" s="345">
        <f t="shared" si="28"/>
        <v>0</v>
      </c>
      <c r="V101" s="345">
        <f t="shared" si="29"/>
        <v>0</v>
      </c>
      <c r="W101" s="345">
        <f t="shared" si="30"/>
        <v>0</v>
      </c>
      <c r="X101" s="154" t="str">
        <f>""</f>
        <v/>
      </c>
      <c r="Y101" s="355" t="str">
        <f>IF(Tableau_Complet[[#This Row],[ÉLÉMENTS]]="","",Tableau_Complet[[#This Row],[ÉLÉMENTS]])</f>
        <v>Peinture et teinture des portes extérieures</v>
      </c>
      <c r="Z101" s="356" t="str">
        <f>IF(Tableau_Complet[[#This Row],[NIVEAU DE PRIORITÉ]]="","",Tableau_Complet[[#This Row],[NIVEAU DE PRIORITÉ]])</f>
        <v>n/a</v>
      </c>
      <c r="AA101" s="356">
        <f>IF(Tableau_Complet[[#This Row],[COÛTS DE REMPLACEMENT (dollars 2024) avant Taxes]]="","",Tableau_Complet[[#This Row],[COÛTS DE REMPLACEMENT (dollars 2024) avant Taxes]])</f>
        <v>0</v>
      </c>
      <c r="AB101" s="273" t="s">
        <v>121</v>
      </c>
      <c r="AC101" s="273" t="s">
        <v>127</v>
      </c>
      <c r="AD101" s="273" t="s">
        <v>127</v>
      </c>
      <c r="AE101" s="356">
        <f t="shared" si="31"/>
        <v>0</v>
      </c>
      <c r="AF101" s="356">
        <f t="shared" si="32"/>
        <v>0</v>
      </c>
      <c r="AG101" s="356">
        <f t="shared" si="33"/>
        <v>0</v>
      </c>
      <c r="AP101" s="22"/>
      <c r="AR101" s="23"/>
      <c r="AS101" s="13"/>
      <c r="AT101" s="22"/>
      <c r="AU101" s="23"/>
      <c r="AY101" s="14"/>
      <c r="AZ101" s="24"/>
    </row>
    <row r="102" spans="1:52" s="21" customFormat="1" ht="18" x14ac:dyDescent="0.25">
      <c r="A102" s="73"/>
      <c r="B102" s="73"/>
      <c r="C102" s="74" t="s">
        <v>208</v>
      </c>
      <c r="D102" s="74" t="s">
        <v>132</v>
      </c>
      <c r="E102" s="74"/>
      <c r="F102" s="74"/>
      <c r="G102" s="74">
        <v>0</v>
      </c>
      <c r="H102" s="75" t="s">
        <v>133</v>
      </c>
      <c r="I102" s="76"/>
      <c r="J102" s="77"/>
      <c r="K102" s="78"/>
      <c r="L102" s="79">
        <v>0</v>
      </c>
      <c r="M102" s="250" t="s">
        <v>134</v>
      </c>
      <c r="N102" s="337"/>
      <c r="O102" s="269"/>
      <c r="P102" s="346">
        <f t="shared" si="23"/>
        <v>0</v>
      </c>
      <c r="Q102" s="347">
        <f t="shared" si="24"/>
        <v>0</v>
      </c>
      <c r="R102" s="347">
        <f t="shared" si="25"/>
        <v>0</v>
      </c>
      <c r="S102" s="348">
        <f t="shared" si="26"/>
        <v>0</v>
      </c>
      <c r="T102" s="349">
        <f t="shared" si="27"/>
        <v>0</v>
      </c>
      <c r="U102" s="345">
        <f t="shared" si="28"/>
        <v>0</v>
      </c>
      <c r="V102" s="345">
        <f t="shared" si="29"/>
        <v>0</v>
      </c>
      <c r="W102" s="345">
        <f t="shared" si="30"/>
        <v>0</v>
      </c>
      <c r="X102" s="154" t="str">
        <f>""</f>
        <v/>
      </c>
      <c r="Y102" s="355" t="str">
        <f>IF(Tableau_Complet[[#This Row],[ÉLÉMENTS]]="","",Tableau_Complet[[#This Row],[ÉLÉMENTS]])</f>
        <v>Vitrage de portes</v>
      </c>
      <c r="Z102" s="356" t="str">
        <f>IF(Tableau_Complet[[#This Row],[NIVEAU DE PRIORITÉ]]="","",Tableau_Complet[[#This Row],[NIVEAU DE PRIORITÉ]])</f>
        <v>n/a</v>
      </c>
      <c r="AA102" s="356">
        <f>IF(Tableau_Complet[[#This Row],[COÛTS DE REMPLACEMENT (dollars 2024) avant Taxes]]="","",Tableau_Complet[[#This Row],[COÛTS DE REMPLACEMENT (dollars 2024) avant Taxes]])</f>
        <v>0</v>
      </c>
      <c r="AB102" s="273" t="s">
        <v>121</v>
      </c>
      <c r="AC102" s="273" t="s">
        <v>127</v>
      </c>
      <c r="AD102" s="273" t="s">
        <v>127</v>
      </c>
      <c r="AE102" s="356">
        <f t="shared" si="31"/>
        <v>0</v>
      </c>
      <c r="AF102" s="356">
        <f t="shared" si="32"/>
        <v>0</v>
      </c>
      <c r="AG102" s="356">
        <f t="shared" si="33"/>
        <v>0</v>
      </c>
      <c r="AP102" s="22"/>
      <c r="AR102" s="23"/>
      <c r="AS102" s="13"/>
      <c r="AT102" s="22"/>
      <c r="AU102" s="23"/>
      <c r="AY102" s="14"/>
      <c r="AZ102" s="24"/>
    </row>
    <row r="103" spans="1:52" s="21" customFormat="1" ht="18" x14ac:dyDescent="0.25">
      <c r="A103" s="73"/>
      <c r="B103" s="73"/>
      <c r="C103" s="74" t="s">
        <v>193</v>
      </c>
      <c r="D103" s="74" t="s">
        <v>132</v>
      </c>
      <c r="E103" s="74"/>
      <c r="F103" s="74"/>
      <c r="G103" s="74">
        <v>0</v>
      </c>
      <c r="H103" s="75" t="s">
        <v>133</v>
      </c>
      <c r="I103" s="76"/>
      <c r="J103" s="77"/>
      <c r="K103" s="78"/>
      <c r="L103" s="79">
        <v>0</v>
      </c>
      <c r="M103" s="250" t="s">
        <v>134</v>
      </c>
      <c r="N103" s="337"/>
      <c r="O103" s="269"/>
      <c r="P103" s="346">
        <f t="shared" si="23"/>
        <v>0</v>
      </c>
      <c r="Q103" s="347">
        <f t="shared" si="24"/>
        <v>0</v>
      </c>
      <c r="R103" s="347">
        <f t="shared" si="25"/>
        <v>0</v>
      </c>
      <c r="S103" s="348">
        <f t="shared" si="26"/>
        <v>0</v>
      </c>
      <c r="T103" s="349">
        <f t="shared" si="27"/>
        <v>0</v>
      </c>
      <c r="U103" s="345">
        <f t="shared" si="28"/>
        <v>0</v>
      </c>
      <c r="V103" s="345">
        <f t="shared" si="29"/>
        <v>0</v>
      </c>
      <c r="W103" s="345">
        <f t="shared" si="30"/>
        <v>0</v>
      </c>
      <c r="X103" s="154" t="str">
        <f>""</f>
        <v/>
      </c>
      <c r="Y103" s="355" t="str">
        <f>IF(Tableau_Complet[[#This Row],[ÉLÉMENTS]]="","",Tableau_Complet[[#This Row],[ÉLÉMENTS]])</f>
        <v>Moustiquaires</v>
      </c>
      <c r="Z103" s="356" t="str">
        <f>IF(Tableau_Complet[[#This Row],[NIVEAU DE PRIORITÉ]]="","",Tableau_Complet[[#This Row],[NIVEAU DE PRIORITÉ]])</f>
        <v>n/a</v>
      </c>
      <c r="AA103" s="356">
        <f>IF(Tableau_Complet[[#This Row],[COÛTS DE REMPLACEMENT (dollars 2024) avant Taxes]]="","",Tableau_Complet[[#This Row],[COÛTS DE REMPLACEMENT (dollars 2024) avant Taxes]])</f>
        <v>0</v>
      </c>
      <c r="AB103" s="273" t="s">
        <v>121</v>
      </c>
      <c r="AC103" s="273" t="s">
        <v>127</v>
      </c>
      <c r="AD103" s="273" t="s">
        <v>127</v>
      </c>
      <c r="AE103" s="356">
        <f t="shared" si="31"/>
        <v>0</v>
      </c>
      <c r="AF103" s="356">
        <f t="shared" si="32"/>
        <v>0</v>
      </c>
      <c r="AG103" s="356">
        <f t="shared" si="33"/>
        <v>0</v>
      </c>
      <c r="AP103" s="22"/>
      <c r="AR103" s="23"/>
      <c r="AS103" s="13"/>
      <c r="AT103" s="22"/>
      <c r="AU103" s="23"/>
      <c r="AY103" s="14"/>
      <c r="AZ103" s="24"/>
    </row>
    <row r="104" spans="1:52" s="21" customFormat="1" ht="18" x14ac:dyDescent="0.25">
      <c r="A104" s="73"/>
      <c r="B104" s="73"/>
      <c r="C104" s="74" t="s">
        <v>209</v>
      </c>
      <c r="D104" s="74" t="s">
        <v>132</v>
      </c>
      <c r="E104" s="74"/>
      <c r="F104" s="74"/>
      <c r="G104" s="74">
        <v>0</v>
      </c>
      <c r="H104" s="75" t="s">
        <v>133</v>
      </c>
      <c r="I104" s="76"/>
      <c r="J104" s="77"/>
      <c r="K104" s="78"/>
      <c r="L104" s="79">
        <v>0</v>
      </c>
      <c r="M104" s="250" t="s">
        <v>134</v>
      </c>
      <c r="N104" s="337"/>
      <c r="O104" s="269"/>
      <c r="P104" s="346">
        <f t="shared" si="23"/>
        <v>0</v>
      </c>
      <c r="Q104" s="347">
        <f t="shared" si="24"/>
        <v>0</v>
      </c>
      <c r="R104" s="347">
        <f t="shared" si="25"/>
        <v>0</v>
      </c>
      <c r="S104" s="348">
        <f t="shared" si="26"/>
        <v>0</v>
      </c>
      <c r="T104" s="349">
        <f t="shared" si="27"/>
        <v>0</v>
      </c>
      <c r="U104" s="345">
        <f t="shared" si="28"/>
        <v>0</v>
      </c>
      <c r="V104" s="345">
        <f t="shared" si="29"/>
        <v>0</v>
      </c>
      <c r="W104" s="345">
        <f t="shared" si="30"/>
        <v>0</v>
      </c>
      <c r="X104" s="154" t="str">
        <f>""</f>
        <v/>
      </c>
      <c r="Y104" s="355" t="str">
        <f>IF(Tableau_Complet[[#This Row],[ÉLÉMENTS]]="","",Tableau_Complet[[#This Row],[ÉLÉMENTS]])</f>
        <v>Portes-fenêtres</v>
      </c>
      <c r="Z104" s="356" t="str">
        <f>IF(Tableau_Complet[[#This Row],[NIVEAU DE PRIORITÉ]]="","",Tableau_Complet[[#This Row],[NIVEAU DE PRIORITÉ]])</f>
        <v>n/a</v>
      </c>
      <c r="AA104" s="356">
        <f>IF(Tableau_Complet[[#This Row],[COÛTS DE REMPLACEMENT (dollars 2024) avant Taxes]]="","",Tableau_Complet[[#This Row],[COÛTS DE REMPLACEMENT (dollars 2024) avant Taxes]])</f>
        <v>0</v>
      </c>
      <c r="AB104" s="273" t="s">
        <v>121</v>
      </c>
      <c r="AC104" s="273" t="s">
        <v>127</v>
      </c>
      <c r="AD104" s="273" t="s">
        <v>127</v>
      </c>
      <c r="AE104" s="356">
        <f t="shared" si="31"/>
        <v>0</v>
      </c>
      <c r="AF104" s="356">
        <f t="shared" si="32"/>
        <v>0</v>
      </c>
      <c r="AG104" s="356">
        <f t="shared" si="33"/>
        <v>0</v>
      </c>
      <c r="AP104" s="22"/>
      <c r="AR104" s="23"/>
      <c r="AS104" s="13"/>
      <c r="AT104" s="22"/>
      <c r="AU104" s="23"/>
      <c r="AY104" s="14"/>
      <c r="AZ104" s="24"/>
    </row>
    <row r="105" spans="1:52" s="21" customFormat="1" ht="18" x14ac:dyDescent="0.25">
      <c r="A105" s="73"/>
      <c r="B105" s="73"/>
      <c r="C105" s="74" t="s">
        <v>210</v>
      </c>
      <c r="D105" s="74" t="s">
        <v>132</v>
      </c>
      <c r="E105" s="74"/>
      <c r="F105" s="74"/>
      <c r="G105" s="74">
        <v>0</v>
      </c>
      <c r="H105" s="75" t="s">
        <v>133</v>
      </c>
      <c r="I105" s="76"/>
      <c r="J105" s="77"/>
      <c r="K105" s="78"/>
      <c r="L105" s="79">
        <v>0</v>
      </c>
      <c r="M105" s="250" t="s">
        <v>134</v>
      </c>
      <c r="N105" s="337"/>
      <c r="O105" s="269"/>
      <c r="P105" s="346">
        <f t="shared" si="23"/>
        <v>0</v>
      </c>
      <c r="Q105" s="347">
        <f t="shared" si="24"/>
        <v>0</v>
      </c>
      <c r="R105" s="347">
        <f t="shared" si="25"/>
        <v>0</v>
      </c>
      <c r="S105" s="348">
        <f t="shared" si="26"/>
        <v>0</v>
      </c>
      <c r="T105" s="349">
        <f t="shared" si="27"/>
        <v>0</v>
      </c>
      <c r="U105" s="345">
        <f t="shared" si="28"/>
        <v>0</v>
      </c>
      <c r="V105" s="345">
        <f t="shared" si="29"/>
        <v>0</v>
      </c>
      <c r="W105" s="345">
        <f t="shared" si="30"/>
        <v>0</v>
      </c>
      <c r="X105" s="154" t="str">
        <f>""</f>
        <v/>
      </c>
      <c r="Y105" s="355" t="str">
        <f>IF(Tableau_Complet[[#This Row],[ÉLÉMENTS]]="","",Tableau_Complet[[#This Row],[ÉLÉMENTS]])</f>
        <v>Portes-patio</v>
      </c>
      <c r="Z105" s="356" t="str">
        <f>IF(Tableau_Complet[[#This Row],[NIVEAU DE PRIORITÉ]]="","",Tableau_Complet[[#This Row],[NIVEAU DE PRIORITÉ]])</f>
        <v>n/a</v>
      </c>
      <c r="AA105" s="356">
        <f>IF(Tableau_Complet[[#This Row],[COÛTS DE REMPLACEMENT (dollars 2024) avant Taxes]]="","",Tableau_Complet[[#This Row],[COÛTS DE REMPLACEMENT (dollars 2024) avant Taxes]])</f>
        <v>0</v>
      </c>
      <c r="AB105" s="273" t="s">
        <v>121</v>
      </c>
      <c r="AC105" s="273" t="s">
        <v>127</v>
      </c>
      <c r="AD105" s="273" t="s">
        <v>127</v>
      </c>
      <c r="AE105" s="356">
        <f t="shared" si="31"/>
        <v>0</v>
      </c>
      <c r="AF105" s="356">
        <f t="shared" si="32"/>
        <v>0</v>
      </c>
      <c r="AG105" s="356">
        <f t="shared" si="33"/>
        <v>0</v>
      </c>
      <c r="AP105" s="22"/>
      <c r="AR105" s="23"/>
      <c r="AS105" s="13"/>
      <c r="AT105" s="22"/>
      <c r="AU105" s="23"/>
      <c r="AY105" s="14"/>
      <c r="AZ105" s="24"/>
    </row>
    <row r="106" spans="1:52" s="21" customFormat="1" ht="18" x14ac:dyDescent="0.25">
      <c r="A106" s="73"/>
      <c r="B106" s="73"/>
      <c r="C106" s="74" t="s">
        <v>211</v>
      </c>
      <c r="D106" s="74" t="s">
        <v>132</v>
      </c>
      <c r="E106" s="74"/>
      <c r="F106" s="74"/>
      <c r="G106" s="74">
        <v>0</v>
      </c>
      <c r="H106" s="75" t="s">
        <v>133</v>
      </c>
      <c r="I106" s="76"/>
      <c r="J106" s="77"/>
      <c r="K106" s="78"/>
      <c r="L106" s="79">
        <v>0</v>
      </c>
      <c r="M106" s="250" t="s">
        <v>134</v>
      </c>
      <c r="N106" s="337"/>
      <c r="O106" s="269"/>
      <c r="P106" s="346">
        <f t="shared" si="23"/>
        <v>0</v>
      </c>
      <c r="Q106" s="347">
        <f t="shared" si="24"/>
        <v>0</v>
      </c>
      <c r="R106" s="347">
        <f t="shared" si="25"/>
        <v>0</v>
      </c>
      <c r="S106" s="348">
        <f t="shared" si="26"/>
        <v>0</v>
      </c>
      <c r="T106" s="349">
        <f t="shared" si="27"/>
        <v>0</v>
      </c>
      <c r="U106" s="345">
        <f t="shared" si="28"/>
        <v>0</v>
      </c>
      <c r="V106" s="345">
        <f t="shared" si="29"/>
        <v>0</v>
      </c>
      <c r="W106" s="345">
        <f t="shared" si="30"/>
        <v>0</v>
      </c>
      <c r="X106" s="154" t="str">
        <f>""</f>
        <v/>
      </c>
      <c r="Y106" s="355" t="str">
        <f>IF(Tableau_Complet[[#This Row],[ÉLÉMENTS]]="","",Tableau_Complet[[#This Row],[ÉLÉMENTS]])</f>
        <v>Portes de garage</v>
      </c>
      <c r="Z106" s="356" t="str">
        <f>IF(Tableau_Complet[[#This Row],[NIVEAU DE PRIORITÉ]]="","",Tableau_Complet[[#This Row],[NIVEAU DE PRIORITÉ]])</f>
        <v>n/a</v>
      </c>
      <c r="AA106" s="356">
        <f>IF(Tableau_Complet[[#This Row],[COÛTS DE REMPLACEMENT (dollars 2024) avant Taxes]]="","",Tableau_Complet[[#This Row],[COÛTS DE REMPLACEMENT (dollars 2024) avant Taxes]])</f>
        <v>0</v>
      </c>
      <c r="AB106" s="273" t="s">
        <v>121</v>
      </c>
      <c r="AC106" s="273" t="s">
        <v>127</v>
      </c>
      <c r="AD106" s="273" t="s">
        <v>127</v>
      </c>
      <c r="AE106" s="356">
        <f t="shared" si="31"/>
        <v>0</v>
      </c>
      <c r="AF106" s="356">
        <f t="shared" si="32"/>
        <v>0</v>
      </c>
      <c r="AG106" s="356">
        <f t="shared" si="33"/>
        <v>0</v>
      </c>
      <c r="AP106" s="22"/>
      <c r="AR106" s="23"/>
      <c r="AS106" s="13"/>
      <c r="AT106" s="22"/>
      <c r="AU106" s="23"/>
      <c r="AY106" s="14"/>
      <c r="AZ106" s="24"/>
    </row>
    <row r="107" spans="1:52" s="21" customFormat="1" ht="18" x14ac:dyDescent="0.25">
      <c r="A107" s="73"/>
      <c r="B107" s="73"/>
      <c r="C107" s="74"/>
      <c r="D107" s="74"/>
      <c r="E107" s="74"/>
      <c r="F107" s="74"/>
      <c r="G107" s="74"/>
      <c r="H107" s="75"/>
      <c r="I107" s="76"/>
      <c r="J107" s="77"/>
      <c r="K107" s="78"/>
      <c r="L107" s="79"/>
      <c r="M107" s="250"/>
      <c r="N107" s="337"/>
      <c r="O107" s="269"/>
      <c r="P107" s="346">
        <f t="shared" si="23"/>
        <v>0</v>
      </c>
      <c r="Q107" s="347">
        <f t="shared" si="24"/>
        <v>0</v>
      </c>
      <c r="R107" s="347">
        <f t="shared" si="25"/>
        <v>0</v>
      </c>
      <c r="S107" s="348">
        <f t="shared" si="26"/>
        <v>0</v>
      </c>
      <c r="T107" s="349">
        <f t="shared" si="27"/>
        <v>0</v>
      </c>
      <c r="U107" s="345">
        <f t="shared" si="28"/>
        <v>0</v>
      </c>
      <c r="V107" s="345">
        <f t="shared" si="29"/>
        <v>0</v>
      </c>
      <c r="W107" s="345">
        <f t="shared" si="30"/>
        <v>0</v>
      </c>
      <c r="X107" s="154" t="str">
        <f>""</f>
        <v/>
      </c>
      <c r="Y107" s="355" t="str">
        <f>IF(Tableau_Complet[[#This Row],[ÉLÉMENTS]]="","",Tableau_Complet[[#This Row],[ÉLÉMENTS]])</f>
        <v/>
      </c>
      <c r="Z107" s="356" t="str">
        <f>IF(Tableau_Complet[[#This Row],[NIVEAU DE PRIORITÉ]]="","",Tableau_Complet[[#This Row],[NIVEAU DE PRIORITÉ]])</f>
        <v/>
      </c>
      <c r="AA107" s="356" t="str">
        <f>IF(Tableau_Complet[[#This Row],[COÛTS DE REMPLACEMENT (dollars 2024) avant Taxes]]="","",Tableau_Complet[[#This Row],[COÛTS DE REMPLACEMENT (dollars 2024) avant Taxes]])</f>
        <v/>
      </c>
      <c r="AB107" s="273" t="s">
        <v>121</v>
      </c>
      <c r="AC107" s="273" t="s">
        <v>127</v>
      </c>
      <c r="AD107" s="273" t="s">
        <v>127</v>
      </c>
      <c r="AE107" s="356" t="str">
        <f t="shared" si="31"/>
        <v/>
      </c>
      <c r="AF107" s="356" t="str">
        <f t="shared" si="32"/>
        <v/>
      </c>
      <c r="AG107" s="356" t="str">
        <f t="shared" si="33"/>
        <v/>
      </c>
      <c r="AP107" s="22"/>
      <c r="AR107" s="23"/>
      <c r="AS107" s="13"/>
      <c r="AT107" s="22"/>
      <c r="AU107" s="23"/>
      <c r="AY107" s="14"/>
      <c r="AZ107" s="24"/>
    </row>
    <row r="108" spans="1:52" s="21" customFormat="1" ht="18" x14ac:dyDescent="0.25">
      <c r="A108" s="124" t="s">
        <v>212</v>
      </c>
      <c r="B108" s="124"/>
      <c r="C108" s="125" t="s">
        <v>213</v>
      </c>
      <c r="D108" s="125"/>
      <c r="E108" s="125"/>
      <c r="F108" s="125"/>
      <c r="G108" s="125"/>
      <c r="H108" s="126"/>
      <c r="I108" s="127"/>
      <c r="J108" s="128"/>
      <c r="K108" s="129"/>
      <c r="L108" s="130"/>
      <c r="M108" s="131"/>
      <c r="N108" s="132">
        <f>SUM(L109:L125)</f>
        <v>0</v>
      </c>
      <c r="O108" s="124"/>
      <c r="P108" s="121">
        <f t="shared" si="23"/>
        <v>0</v>
      </c>
      <c r="Q108" s="122">
        <f t="shared" si="24"/>
        <v>0</v>
      </c>
      <c r="R108" s="122">
        <f t="shared" si="25"/>
        <v>0</v>
      </c>
      <c r="S108" s="123">
        <f t="shared" si="26"/>
        <v>0</v>
      </c>
      <c r="T108" s="133">
        <f t="shared" si="27"/>
        <v>0</v>
      </c>
      <c r="U108" s="134">
        <f t="shared" si="28"/>
        <v>0</v>
      </c>
      <c r="V108" s="134">
        <f t="shared" si="29"/>
        <v>0</v>
      </c>
      <c r="W108" s="134">
        <f t="shared" si="30"/>
        <v>0</v>
      </c>
      <c r="X108" s="135" t="str">
        <f>""</f>
        <v/>
      </c>
      <c r="Y108" s="136" t="str">
        <f>IF(Tableau_Complet[[#This Row],[ÉLÉMENTS]]="","",Tableau_Complet[[#This Row],[ÉLÉMENTS]])</f>
        <v>COUVERTURE</v>
      </c>
      <c r="Z108" s="135" t="str">
        <f>IF(Tableau_Complet[[#This Row],[NIVEAU DE PRIORITÉ]]="","",Tableau_Complet[[#This Row],[NIVEAU DE PRIORITÉ]])</f>
        <v/>
      </c>
      <c r="AA108" s="135" t="str">
        <f>IF(Tableau_Complet[[#This Row],[COÛTS DE REMPLACEMENT (dollars 2024) avant Taxes]]="","",Tableau_Complet[[#This Row],[COÛTS DE REMPLACEMENT (dollars 2024) avant Taxes]])</f>
        <v/>
      </c>
      <c r="AB108" s="135" t="s">
        <v>121</v>
      </c>
      <c r="AC108" s="135" t="s">
        <v>121</v>
      </c>
      <c r="AD108" s="135" t="s">
        <v>121</v>
      </c>
      <c r="AE108" s="135" t="str">
        <f t="shared" si="31"/>
        <v/>
      </c>
      <c r="AF108" s="135" t="str">
        <f t="shared" si="32"/>
        <v/>
      </c>
      <c r="AG108" s="135" t="str">
        <f t="shared" si="33"/>
        <v/>
      </c>
      <c r="AP108" s="22"/>
      <c r="AR108" s="23"/>
      <c r="AS108" s="13"/>
      <c r="AT108" s="22"/>
      <c r="AU108" s="23"/>
      <c r="AY108" s="14"/>
      <c r="AZ108" s="24"/>
    </row>
    <row r="109" spans="1:52" s="21" customFormat="1" ht="18" x14ac:dyDescent="0.25">
      <c r="A109" s="73"/>
      <c r="B109" s="73"/>
      <c r="C109" s="74" t="s">
        <v>214</v>
      </c>
      <c r="D109" s="74" t="s">
        <v>132</v>
      </c>
      <c r="E109" s="74"/>
      <c r="F109" s="74"/>
      <c r="G109" s="74">
        <v>0</v>
      </c>
      <c r="H109" s="75" t="s">
        <v>133</v>
      </c>
      <c r="I109" s="76"/>
      <c r="J109" s="77"/>
      <c r="K109" s="78"/>
      <c r="L109" s="79">
        <v>0</v>
      </c>
      <c r="M109" s="250" t="s">
        <v>134</v>
      </c>
      <c r="N109" s="337"/>
      <c r="O109" s="269"/>
      <c r="P109" s="346">
        <f t="shared" si="23"/>
        <v>0</v>
      </c>
      <c r="Q109" s="347">
        <f t="shared" si="24"/>
        <v>0</v>
      </c>
      <c r="R109" s="347">
        <f t="shared" si="25"/>
        <v>0</v>
      </c>
      <c r="S109" s="348">
        <f t="shared" si="26"/>
        <v>0</v>
      </c>
      <c r="T109" s="349">
        <f t="shared" si="27"/>
        <v>0</v>
      </c>
      <c r="U109" s="345">
        <f t="shared" si="28"/>
        <v>0</v>
      </c>
      <c r="V109" s="345">
        <f t="shared" si="29"/>
        <v>0</v>
      </c>
      <c r="W109" s="345">
        <f t="shared" si="30"/>
        <v>0</v>
      </c>
      <c r="X109" s="154" t="str">
        <f>""</f>
        <v/>
      </c>
      <c r="Y109" s="355" t="str">
        <f>IF(Tableau_Complet[[#This Row],[ÉLÉMENTS]]="","",Tableau_Complet[[#This Row],[ÉLÉMENTS]])</f>
        <v>Couverture</v>
      </c>
      <c r="Z109" s="356" t="str">
        <f>IF(Tableau_Complet[[#This Row],[NIVEAU DE PRIORITÉ]]="","",Tableau_Complet[[#This Row],[NIVEAU DE PRIORITÉ]])</f>
        <v>n/a</v>
      </c>
      <c r="AA109" s="356">
        <f>IF(Tableau_Complet[[#This Row],[COÛTS DE REMPLACEMENT (dollars 2024) avant Taxes]]="","",Tableau_Complet[[#This Row],[COÛTS DE REMPLACEMENT (dollars 2024) avant Taxes]])</f>
        <v>0</v>
      </c>
      <c r="AB109" s="273" t="s">
        <v>121</v>
      </c>
      <c r="AC109" s="273" t="s">
        <v>127</v>
      </c>
      <c r="AD109" s="273" t="s">
        <v>127</v>
      </c>
      <c r="AE109" s="356">
        <f t="shared" si="31"/>
        <v>0</v>
      </c>
      <c r="AF109" s="356">
        <f t="shared" si="32"/>
        <v>0</v>
      </c>
      <c r="AG109" s="356">
        <f t="shared" si="33"/>
        <v>0</v>
      </c>
      <c r="AP109" s="22"/>
      <c r="AR109" s="23"/>
      <c r="AS109" s="13"/>
      <c r="AT109" s="22"/>
      <c r="AU109" s="23"/>
      <c r="AY109" s="14"/>
      <c r="AZ109" s="24"/>
    </row>
    <row r="110" spans="1:52" s="21" customFormat="1" ht="18" x14ac:dyDescent="0.25">
      <c r="A110" s="73"/>
      <c r="B110" s="73"/>
      <c r="C110" s="74" t="s">
        <v>215</v>
      </c>
      <c r="D110" s="74" t="s">
        <v>132</v>
      </c>
      <c r="E110" s="74"/>
      <c r="F110" s="74"/>
      <c r="G110" s="74">
        <v>0</v>
      </c>
      <c r="H110" s="75" t="s">
        <v>133</v>
      </c>
      <c r="I110" s="76"/>
      <c r="J110" s="77"/>
      <c r="K110" s="78"/>
      <c r="L110" s="79">
        <v>0</v>
      </c>
      <c r="M110" s="250" t="s">
        <v>134</v>
      </c>
      <c r="N110" s="337"/>
      <c r="O110" s="269"/>
      <c r="P110" s="346">
        <f t="shared" si="23"/>
        <v>0</v>
      </c>
      <c r="Q110" s="347">
        <f t="shared" si="24"/>
        <v>0</v>
      </c>
      <c r="R110" s="347">
        <f t="shared" si="25"/>
        <v>0</v>
      </c>
      <c r="S110" s="348">
        <f t="shared" si="26"/>
        <v>0</v>
      </c>
      <c r="T110" s="349">
        <f t="shared" si="27"/>
        <v>0</v>
      </c>
      <c r="U110" s="345">
        <f t="shared" si="28"/>
        <v>0</v>
      </c>
      <c r="V110" s="345">
        <f t="shared" si="29"/>
        <v>0</v>
      </c>
      <c r="W110" s="345">
        <f t="shared" si="30"/>
        <v>0</v>
      </c>
      <c r="X110" s="154" t="str">
        <f>""</f>
        <v/>
      </c>
      <c r="Y110" s="355" t="str">
        <f>IF(Tableau_Complet[[#This Row],[ÉLÉMENTS]]="","",Tableau_Complet[[#This Row],[ÉLÉMENTS]])</f>
        <v>Membrane de toit</v>
      </c>
      <c r="Z110" s="356" t="str">
        <f>IF(Tableau_Complet[[#This Row],[NIVEAU DE PRIORITÉ]]="","",Tableau_Complet[[#This Row],[NIVEAU DE PRIORITÉ]])</f>
        <v>n/a</v>
      </c>
      <c r="AA110" s="356">
        <f>IF(Tableau_Complet[[#This Row],[COÛTS DE REMPLACEMENT (dollars 2024) avant Taxes]]="","",Tableau_Complet[[#This Row],[COÛTS DE REMPLACEMENT (dollars 2024) avant Taxes]])</f>
        <v>0</v>
      </c>
      <c r="AB110" s="273" t="s">
        <v>121</v>
      </c>
      <c r="AC110" s="273" t="s">
        <v>127</v>
      </c>
      <c r="AD110" s="273" t="s">
        <v>127</v>
      </c>
      <c r="AE110" s="356">
        <f t="shared" si="31"/>
        <v>0</v>
      </c>
      <c r="AF110" s="356">
        <f t="shared" si="32"/>
        <v>0</v>
      </c>
      <c r="AG110" s="356">
        <f t="shared" si="33"/>
        <v>0</v>
      </c>
      <c r="AP110" s="22"/>
      <c r="AR110" s="23"/>
      <c r="AS110" s="13"/>
      <c r="AT110" s="22"/>
      <c r="AU110" s="23"/>
      <c r="AY110" s="14"/>
      <c r="AZ110" s="24"/>
    </row>
    <row r="111" spans="1:52" s="21" customFormat="1" ht="18" x14ac:dyDescent="0.25">
      <c r="A111" s="73"/>
      <c r="B111" s="73"/>
      <c r="C111" s="74" t="s">
        <v>215</v>
      </c>
      <c r="D111" s="74" t="s">
        <v>132</v>
      </c>
      <c r="E111" s="74"/>
      <c r="F111" s="74"/>
      <c r="G111" s="74">
        <v>0</v>
      </c>
      <c r="H111" s="75" t="s">
        <v>133</v>
      </c>
      <c r="I111" s="76"/>
      <c r="J111" s="77"/>
      <c r="K111" s="78"/>
      <c r="L111" s="79">
        <v>0</v>
      </c>
      <c r="M111" s="250" t="s">
        <v>134</v>
      </c>
      <c r="N111" s="337"/>
      <c r="O111" s="269"/>
      <c r="P111" s="346">
        <f t="shared" si="23"/>
        <v>0</v>
      </c>
      <c r="Q111" s="347">
        <f t="shared" si="24"/>
        <v>0</v>
      </c>
      <c r="R111" s="347">
        <f t="shared" si="25"/>
        <v>0</v>
      </c>
      <c r="S111" s="348">
        <f t="shared" si="26"/>
        <v>0</v>
      </c>
      <c r="T111" s="349">
        <f t="shared" si="27"/>
        <v>0</v>
      </c>
      <c r="U111" s="345">
        <f t="shared" si="28"/>
        <v>0</v>
      </c>
      <c r="V111" s="345">
        <f t="shared" si="29"/>
        <v>0</v>
      </c>
      <c r="W111" s="345">
        <f t="shared" si="30"/>
        <v>0</v>
      </c>
      <c r="X111" s="154" t="str">
        <f>""</f>
        <v/>
      </c>
      <c r="Y111" s="355" t="str">
        <f>IF(Tableau_Complet[[#This Row],[ÉLÉMENTS]]="","",Tableau_Complet[[#This Row],[ÉLÉMENTS]])</f>
        <v>Membrane de toit</v>
      </c>
      <c r="Z111" s="356" t="str">
        <f>IF(Tableau_Complet[[#This Row],[NIVEAU DE PRIORITÉ]]="","",Tableau_Complet[[#This Row],[NIVEAU DE PRIORITÉ]])</f>
        <v>n/a</v>
      </c>
      <c r="AA111" s="356">
        <f>IF(Tableau_Complet[[#This Row],[COÛTS DE REMPLACEMENT (dollars 2024) avant Taxes]]="","",Tableau_Complet[[#This Row],[COÛTS DE REMPLACEMENT (dollars 2024) avant Taxes]])</f>
        <v>0</v>
      </c>
      <c r="AB111" s="273" t="s">
        <v>121</v>
      </c>
      <c r="AC111" s="273" t="s">
        <v>127</v>
      </c>
      <c r="AD111" s="273" t="s">
        <v>127</v>
      </c>
      <c r="AE111" s="356">
        <f t="shared" si="31"/>
        <v>0</v>
      </c>
      <c r="AF111" s="356">
        <f t="shared" si="32"/>
        <v>0</v>
      </c>
      <c r="AG111" s="356">
        <f t="shared" si="33"/>
        <v>0</v>
      </c>
      <c r="AP111" s="22"/>
      <c r="AR111" s="23"/>
      <c r="AS111" s="13"/>
      <c r="AT111" s="22"/>
      <c r="AU111" s="23"/>
      <c r="AY111" s="14"/>
      <c r="AZ111" s="24"/>
    </row>
    <row r="112" spans="1:52" s="21" customFormat="1" ht="18" x14ac:dyDescent="0.25">
      <c r="A112" s="73"/>
      <c r="B112" s="73"/>
      <c r="C112" s="74" t="s">
        <v>216</v>
      </c>
      <c r="D112" s="74" t="s">
        <v>132</v>
      </c>
      <c r="E112" s="74"/>
      <c r="F112" s="74"/>
      <c r="G112" s="74">
        <v>0</v>
      </c>
      <c r="H112" s="75" t="s">
        <v>133</v>
      </c>
      <c r="I112" s="76"/>
      <c r="J112" s="77"/>
      <c r="K112" s="78"/>
      <c r="L112" s="79">
        <v>0</v>
      </c>
      <c r="M112" s="250" t="s">
        <v>134</v>
      </c>
      <c r="N112" s="337"/>
      <c r="O112" s="269"/>
      <c r="P112" s="346">
        <f t="shared" si="23"/>
        <v>0</v>
      </c>
      <c r="Q112" s="347">
        <f t="shared" si="24"/>
        <v>0</v>
      </c>
      <c r="R112" s="347">
        <f t="shared" si="25"/>
        <v>0</v>
      </c>
      <c r="S112" s="348">
        <f t="shared" si="26"/>
        <v>0</v>
      </c>
      <c r="T112" s="349">
        <f t="shared" si="27"/>
        <v>0</v>
      </c>
      <c r="U112" s="345">
        <f t="shared" si="28"/>
        <v>0</v>
      </c>
      <c r="V112" s="345">
        <f t="shared" si="29"/>
        <v>0</v>
      </c>
      <c r="W112" s="345">
        <f t="shared" si="30"/>
        <v>0</v>
      </c>
      <c r="X112" s="154" t="str">
        <f>""</f>
        <v/>
      </c>
      <c r="Y112" s="355" t="str">
        <f>IF(Tableau_Complet[[#This Row],[ÉLÉMENTS]]="","",Tableau_Complet[[#This Row],[ÉLÉMENTS]])</f>
        <v>Solinage de toit</v>
      </c>
      <c r="Z112" s="356" t="str">
        <f>IF(Tableau_Complet[[#This Row],[NIVEAU DE PRIORITÉ]]="","",Tableau_Complet[[#This Row],[NIVEAU DE PRIORITÉ]])</f>
        <v>n/a</v>
      </c>
      <c r="AA112" s="356">
        <f>IF(Tableau_Complet[[#This Row],[COÛTS DE REMPLACEMENT (dollars 2024) avant Taxes]]="","",Tableau_Complet[[#This Row],[COÛTS DE REMPLACEMENT (dollars 2024) avant Taxes]])</f>
        <v>0</v>
      </c>
      <c r="AB112" s="273" t="s">
        <v>121</v>
      </c>
      <c r="AC112" s="273" t="s">
        <v>127</v>
      </c>
      <c r="AD112" s="273" t="s">
        <v>127</v>
      </c>
      <c r="AE112" s="356">
        <f t="shared" si="31"/>
        <v>0</v>
      </c>
      <c r="AF112" s="356">
        <f t="shared" si="32"/>
        <v>0</v>
      </c>
      <c r="AG112" s="356">
        <f t="shared" si="33"/>
        <v>0</v>
      </c>
      <c r="AP112" s="22"/>
      <c r="AR112" s="23"/>
      <c r="AS112" s="13"/>
      <c r="AT112" s="22"/>
      <c r="AU112" s="23"/>
      <c r="AY112" s="14"/>
      <c r="AZ112" s="24"/>
    </row>
    <row r="113" spans="1:52" s="21" customFormat="1" ht="18" x14ac:dyDescent="0.25">
      <c r="A113" s="73"/>
      <c r="B113" s="73"/>
      <c r="C113" s="74" t="s">
        <v>216</v>
      </c>
      <c r="D113" s="74" t="s">
        <v>132</v>
      </c>
      <c r="E113" s="74"/>
      <c r="F113" s="74"/>
      <c r="G113" s="74">
        <v>0</v>
      </c>
      <c r="H113" s="75" t="s">
        <v>133</v>
      </c>
      <c r="I113" s="76"/>
      <c r="J113" s="77"/>
      <c r="K113" s="78"/>
      <c r="L113" s="79">
        <v>0</v>
      </c>
      <c r="M113" s="250" t="s">
        <v>134</v>
      </c>
      <c r="N113" s="337"/>
      <c r="O113" s="269"/>
      <c r="P113" s="346">
        <f t="shared" si="23"/>
        <v>0</v>
      </c>
      <c r="Q113" s="347">
        <f t="shared" si="24"/>
        <v>0</v>
      </c>
      <c r="R113" s="347">
        <f t="shared" si="25"/>
        <v>0</v>
      </c>
      <c r="S113" s="348">
        <f t="shared" si="26"/>
        <v>0</v>
      </c>
      <c r="T113" s="349">
        <f t="shared" si="27"/>
        <v>0</v>
      </c>
      <c r="U113" s="345">
        <f t="shared" si="28"/>
        <v>0</v>
      </c>
      <c r="V113" s="345">
        <f t="shared" si="29"/>
        <v>0</v>
      </c>
      <c r="W113" s="345">
        <f t="shared" si="30"/>
        <v>0</v>
      </c>
      <c r="X113" s="154" t="str">
        <f>""</f>
        <v/>
      </c>
      <c r="Y113" s="355" t="str">
        <f>IF(Tableau_Complet[[#This Row],[ÉLÉMENTS]]="","",Tableau_Complet[[#This Row],[ÉLÉMENTS]])</f>
        <v>Solinage de toit</v>
      </c>
      <c r="Z113" s="356" t="str">
        <f>IF(Tableau_Complet[[#This Row],[NIVEAU DE PRIORITÉ]]="","",Tableau_Complet[[#This Row],[NIVEAU DE PRIORITÉ]])</f>
        <v>n/a</v>
      </c>
      <c r="AA113" s="356">
        <f>IF(Tableau_Complet[[#This Row],[COÛTS DE REMPLACEMENT (dollars 2024) avant Taxes]]="","",Tableau_Complet[[#This Row],[COÛTS DE REMPLACEMENT (dollars 2024) avant Taxes]])</f>
        <v>0</v>
      </c>
      <c r="AB113" s="273" t="s">
        <v>121</v>
      </c>
      <c r="AC113" s="273" t="s">
        <v>127</v>
      </c>
      <c r="AD113" s="273" t="s">
        <v>127</v>
      </c>
      <c r="AE113" s="356">
        <f t="shared" si="31"/>
        <v>0</v>
      </c>
      <c r="AF113" s="356">
        <f t="shared" si="32"/>
        <v>0</v>
      </c>
      <c r="AG113" s="356">
        <f t="shared" si="33"/>
        <v>0</v>
      </c>
      <c r="AP113" s="22"/>
      <c r="AR113" s="23"/>
      <c r="AS113" s="13"/>
      <c r="AT113" s="22"/>
      <c r="AU113" s="23"/>
      <c r="AY113" s="14"/>
      <c r="AZ113" s="24"/>
    </row>
    <row r="114" spans="1:52" s="21" customFormat="1" ht="18" x14ac:dyDescent="0.25">
      <c r="A114" s="73"/>
      <c r="B114" s="73"/>
      <c r="C114" s="74" t="s">
        <v>141</v>
      </c>
      <c r="D114" s="74" t="s">
        <v>125</v>
      </c>
      <c r="E114" s="74"/>
      <c r="F114" s="74"/>
      <c r="G114" s="74">
        <v>0</v>
      </c>
      <c r="H114" s="75" t="s">
        <v>133</v>
      </c>
      <c r="I114" s="76"/>
      <c r="J114" s="77"/>
      <c r="K114" s="78"/>
      <c r="L114" s="79">
        <v>0</v>
      </c>
      <c r="M114" s="250" t="s">
        <v>134</v>
      </c>
      <c r="N114" s="337"/>
      <c r="O114" s="269"/>
      <c r="P114" s="346">
        <f t="shared" si="23"/>
        <v>0</v>
      </c>
      <c r="Q114" s="347">
        <f t="shared" si="24"/>
        <v>0</v>
      </c>
      <c r="R114" s="347">
        <f t="shared" si="25"/>
        <v>0</v>
      </c>
      <c r="S114" s="348">
        <f t="shared" si="26"/>
        <v>0</v>
      </c>
      <c r="T114" s="349">
        <f t="shared" si="27"/>
        <v>0</v>
      </c>
      <c r="U114" s="345">
        <f t="shared" si="28"/>
        <v>0</v>
      </c>
      <c r="V114" s="345">
        <f t="shared" si="29"/>
        <v>0</v>
      </c>
      <c r="W114" s="345">
        <f t="shared" si="30"/>
        <v>0</v>
      </c>
      <c r="X114" s="154" t="str">
        <f>""</f>
        <v/>
      </c>
      <c r="Y114" s="355" t="str">
        <f>IF(Tableau_Complet[[#This Row],[ÉLÉMENTS]]="","",Tableau_Complet[[#This Row],[ÉLÉMENTS]])</f>
        <v>Structure de toit</v>
      </c>
      <c r="Z114" s="356" t="str">
        <f>IF(Tableau_Complet[[#This Row],[NIVEAU DE PRIORITÉ]]="","",Tableau_Complet[[#This Row],[NIVEAU DE PRIORITÉ]])</f>
        <v>n/a</v>
      </c>
      <c r="AA114" s="356">
        <f>IF(Tableau_Complet[[#This Row],[COÛTS DE REMPLACEMENT (dollars 2024) avant Taxes]]="","",Tableau_Complet[[#This Row],[COÛTS DE REMPLACEMENT (dollars 2024) avant Taxes]])</f>
        <v>0</v>
      </c>
      <c r="AB114" s="273" t="s">
        <v>121</v>
      </c>
      <c r="AC114" s="273" t="s">
        <v>127</v>
      </c>
      <c r="AD114" s="273" t="s">
        <v>127</v>
      </c>
      <c r="AE114" s="356">
        <f t="shared" si="31"/>
        <v>0</v>
      </c>
      <c r="AF114" s="356">
        <f t="shared" si="32"/>
        <v>0</v>
      </c>
      <c r="AG114" s="356">
        <f t="shared" si="33"/>
        <v>0</v>
      </c>
      <c r="AP114" s="22"/>
      <c r="AR114" s="23"/>
      <c r="AS114" s="13"/>
      <c r="AT114" s="22"/>
      <c r="AU114" s="23"/>
      <c r="AY114" s="14"/>
      <c r="AZ114" s="24"/>
    </row>
    <row r="115" spans="1:52" s="21" customFormat="1" ht="54" x14ac:dyDescent="0.25">
      <c r="A115" s="73"/>
      <c r="B115" s="73"/>
      <c r="C115" s="74" t="s">
        <v>217</v>
      </c>
      <c r="D115" s="74" t="s">
        <v>154</v>
      </c>
      <c r="E115" s="74"/>
      <c r="F115" s="74"/>
      <c r="G115" s="74">
        <v>0</v>
      </c>
      <c r="H115" s="75" t="s">
        <v>133</v>
      </c>
      <c r="I115" s="76"/>
      <c r="J115" s="77"/>
      <c r="K115" s="78"/>
      <c r="L115" s="79">
        <v>0</v>
      </c>
      <c r="M115" s="250" t="s">
        <v>134</v>
      </c>
      <c r="N115" s="337"/>
      <c r="O115" s="269"/>
      <c r="P115" s="346">
        <f t="shared" si="23"/>
        <v>0</v>
      </c>
      <c r="Q115" s="347">
        <f t="shared" si="24"/>
        <v>0</v>
      </c>
      <c r="R115" s="347">
        <f t="shared" si="25"/>
        <v>0</v>
      </c>
      <c r="S115" s="348">
        <f t="shared" si="26"/>
        <v>0</v>
      </c>
      <c r="T115" s="349">
        <f t="shared" si="27"/>
        <v>0</v>
      </c>
      <c r="U115" s="345">
        <f t="shared" si="28"/>
        <v>0</v>
      </c>
      <c r="V115" s="345">
        <f t="shared" si="29"/>
        <v>0</v>
      </c>
      <c r="W115" s="345">
        <f t="shared" si="30"/>
        <v>0</v>
      </c>
      <c r="X115" s="154" t="str">
        <f>""</f>
        <v/>
      </c>
      <c r="Y115" s="355" t="str">
        <f>IF(Tableau_Complet[[#This Row],[ÉLÉMENTS]]="","",Tableau_Complet[[#This Row],[ÉLÉMENTS]])</f>
        <v>Ventilateurs de toit (à gravité, statiques et mobiles)</v>
      </c>
      <c r="Z115" s="356" t="str">
        <f>IF(Tableau_Complet[[#This Row],[NIVEAU DE PRIORITÉ]]="","",Tableau_Complet[[#This Row],[NIVEAU DE PRIORITÉ]])</f>
        <v>n/a</v>
      </c>
      <c r="AA115" s="356">
        <f>IF(Tableau_Complet[[#This Row],[COÛTS DE REMPLACEMENT (dollars 2024) avant Taxes]]="","",Tableau_Complet[[#This Row],[COÛTS DE REMPLACEMENT (dollars 2024) avant Taxes]])</f>
        <v>0</v>
      </c>
      <c r="AB115" s="273" t="s">
        <v>121</v>
      </c>
      <c r="AC115" s="273" t="s">
        <v>127</v>
      </c>
      <c r="AD115" s="273" t="s">
        <v>127</v>
      </c>
      <c r="AE115" s="356">
        <f t="shared" si="31"/>
        <v>0</v>
      </c>
      <c r="AF115" s="356">
        <f t="shared" si="32"/>
        <v>0</v>
      </c>
      <c r="AG115" s="356">
        <f t="shared" si="33"/>
        <v>0</v>
      </c>
      <c r="AP115" s="22"/>
      <c r="AR115" s="23"/>
      <c r="AS115" s="13"/>
      <c r="AT115" s="22"/>
      <c r="AU115" s="23"/>
      <c r="AY115" s="14"/>
      <c r="AZ115" s="24"/>
    </row>
    <row r="116" spans="1:52" s="21" customFormat="1" ht="18" x14ac:dyDescent="0.25">
      <c r="A116" s="73"/>
      <c r="B116" s="73"/>
      <c r="C116" s="74" t="s">
        <v>218</v>
      </c>
      <c r="D116" s="74" t="s">
        <v>132</v>
      </c>
      <c r="E116" s="74"/>
      <c r="F116" s="74"/>
      <c r="G116" s="74">
        <v>0</v>
      </c>
      <c r="H116" s="75" t="s">
        <v>133</v>
      </c>
      <c r="I116" s="76"/>
      <c r="J116" s="77"/>
      <c r="K116" s="78"/>
      <c r="L116" s="79">
        <v>0</v>
      </c>
      <c r="M116" s="250" t="s">
        <v>134</v>
      </c>
      <c r="N116" s="337"/>
      <c r="O116" s="269"/>
      <c r="P116" s="346">
        <f t="shared" si="23"/>
        <v>0</v>
      </c>
      <c r="Q116" s="347">
        <f t="shared" si="24"/>
        <v>0</v>
      </c>
      <c r="R116" s="347">
        <f t="shared" si="25"/>
        <v>0</v>
      </c>
      <c r="S116" s="348">
        <f t="shared" si="26"/>
        <v>0</v>
      </c>
      <c r="T116" s="349">
        <f t="shared" si="27"/>
        <v>0</v>
      </c>
      <c r="U116" s="345">
        <f t="shared" si="28"/>
        <v>0</v>
      </c>
      <c r="V116" s="345">
        <f t="shared" si="29"/>
        <v>0</v>
      </c>
      <c r="W116" s="345">
        <f t="shared" si="30"/>
        <v>0</v>
      </c>
      <c r="X116" s="154" t="str">
        <f>""</f>
        <v/>
      </c>
      <c r="Y116" s="355" t="str">
        <f>IF(Tableau_Complet[[#This Row],[ÉLÉMENTS]]="","",Tableau_Complet[[#This Row],[ÉLÉMENTS]])</f>
        <v>Circulation sur le toit</v>
      </c>
      <c r="Z116" s="356" t="str">
        <f>IF(Tableau_Complet[[#This Row],[NIVEAU DE PRIORITÉ]]="","",Tableau_Complet[[#This Row],[NIVEAU DE PRIORITÉ]])</f>
        <v>n/a</v>
      </c>
      <c r="AA116" s="356">
        <f>IF(Tableau_Complet[[#This Row],[COÛTS DE REMPLACEMENT (dollars 2024) avant Taxes]]="","",Tableau_Complet[[#This Row],[COÛTS DE REMPLACEMENT (dollars 2024) avant Taxes]])</f>
        <v>0</v>
      </c>
      <c r="AB116" s="273" t="s">
        <v>121</v>
      </c>
      <c r="AC116" s="273" t="s">
        <v>127</v>
      </c>
      <c r="AD116" s="273" t="s">
        <v>127</v>
      </c>
      <c r="AE116" s="356">
        <f t="shared" si="31"/>
        <v>0</v>
      </c>
      <c r="AF116" s="356">
        <f t="shared" si="32"/>
        <v>0</v>
      </c>
      <c r="AG116" s="356">
        <f t="shared" si="33"/>
        <v>0</v>
      </c>
      <c r="AP116" s="22"/>
      <c r="AR116" s="23"/>
      <c r="AS116" s="13"/>
      <c r="AT116" s="22"/>
      <c r="AU116" s="23"/>
      <c r="AY116" s="14"/>
      <c r="AZ116" s="24"/>
    </row>
    <row r="117" spans="1:52" s="21" customFormat="1" ht="18" x14ac:dyDescent="0.25">
      <c r="A117" s="73"/>
      <c r="B117" s="73"/>
      <c r="C117" s="74" t="s">
        <v>218</v>
      </c>
      <c r="D117" s="74" t="s">
        <v>125</v>
      </c>
      <c r="E117" s="74"/>
      <c r="F117" s="74"/>
      <c r="G117" s="74">
        <v>0</v>
      </c>
      <c r="H117" s="75" t="s">
        <v>133</v>
      </c>
      <c r="I117" s="76"/>
      <c r="J117" s="77"/>
      <c r="K117" s="78"/>
      <c r="L117" s="79">
        <v>0</v>
      </c>
      <c r="M117" s="250" t="s">
        <v>134</v>
      </c>
      <c r="N117" s="337"/>
      <c r="O117" s="269"/>
      <c r="P117" s="346">
        <f t="shared" si="23"/>
        <v>0</v>
      </c>
      <c r="Q117" s="347">
        <f t="shared" si="24"/>
        <v>0</v>
      </c>
      <c r="R117" s="347">
        <f t="shared" si="25"/>
        <v>0</v>
      </c>
      <c r="S117" s="348">
        <f t="shared" si="26"/>
        <v>0</v>
      </c>
      <c r="T117" s="349">
        <f t="shared" si="27"/>
        <v>0</v>
      </c>
      <c r="U117" s="345">
        <f t="shared" si="28"/>
        <v>0</v>
      </c>
      <c r="V117" s="345">
        <f t="shared" si="29"/>
        <v>0</v>
      </c>
      <c r="W117" s="345">
        <f t="shared" si="30"/>
        <v>0</v>
      </c>
      <c r="X117" s="154" t="str">
        <f>""</f>
        <v/>
      </c>
      <c r="Y117" s="355" t="str">
        <f>IF(Tableau_Complet[[#This Row],[ÉLÉMENTS]]="","",Tableau_Complet[[#This Row],[ÉLÉMENTS]])</f>
        <v>Circulation sur le toit</v>
      </c>
      <c r="Z117" s="356" t="str">
        <f>IF(Tableau_Complet[[#This Row],[NIVEAU DE PRIORITÉ]]="","",Tableau_Complet[[#This Row],[NIVEAU DE PRIORITÉ]])</f>
        <v>n/a</v>
      </c>
      <c r="AA117" s="356">
        <f>IF(Tableau_Complet[[#This Row],[COÛTS DE REMPLACEMENT (dollars 2024) avant Taxes]]="","",Tableau_Complet[[#This Row],[COÛTS DE REMPLACEMENT (dollars 2024) avant Taxes]])</f>
        <v>0</v>
      </c>
      <c r="AB117" s="273" t="s">
        <v>121</v>
      </c>
      <c r="AC117" s="273" t="s">
        <v>127</v>
      </c>
      <c r="AD117" s="273" t="s">
        <v>127</v>
      </c>
      <c r="AE117" s="356">
        <f t="shared" si="31"/>
        <v>0</v>
      </c>
      <c r="AF117" s="356">
        <f t="shared" si="32"/>
        <v>0</v>
      </c>
      <c r="AG117" s="356">
        <f t="shared" si="33"/>
        <v>0</v>
      </c>
      <c r="AP117" s="22"/>
      <c r="AR117" s="23"/>
      <c r="AS117" s="13"/>
      <c r="AT117" s="22"/>
      <c r="AU117" s="23"/>
      <c r="AY117" s="14"/>
      <c r="AZ117" s="24"/>
    </row>
    <row r="118" spans="1:52" s="21" customFormat="1" ht="36" x14ac:dyDescent="0.25">
      <c r="A118" s="73"/>
      <c r="B118" s="73"/>
      <c r="C118" s="74" t="s">
        <v>219</v>
      </c>
      <c r="D118" s="74" t="s">
        <v>132</v>
      </c>
      <c r="E118" s="74"/>
      <c r="F118" s="74"/>
      <c r="G118" s="74">
        <v>0</v>
      </c>
      <c r="H118" s="75" t="s">
        <v>133</v>
      </c>
      <c r="I118" s="76"/>
      <c r="J118" s="77"/>
      <c r="K118" s="78"/>
      <c r="L118" s="79">
        <v>0</v>
      </c>
      <c r="M118" s="250" t="s">
        <v>134</v>
      </c>
      <c r="N118" s="337"/>
      <c r="O118" s="269"/>
      <c r="P118" s="346">
        <f t="shared" si="23"/>
        <v>0</v>
      </c>
      <c r="Q118" s="347">
        <f t="shared" si="24"/>
        <v>0</v>
      </c>
      <c r="R118" s="347">
        <f t="shared" si="25"/>
        <v>0</v>
      </c>
      <c r="S118" s="348">
        <f t="shared" si="26"/>
        <v>0</v>
      </c>
      <c r="T118" s="349">
        <f t="shared" si="27"/>
        <v>0</v>
      </c>
      <c r="U118" s="345">
        <f t="shared" si="28"/>
        <v>0</v>
      </c>
      <c r="V118" s="345">
        <f t="shared" si="29"/>
        <v>0</v>
      </c>
      <c r="W118" s="345">
        <f t="shared" si="30"/>
        <v>0</v>
      </c>
      <c r="X118" s="154" t="str">
        <f>""</f>
        <v/>
      </c>
      <c r="Y118" s="355" t="str">
        <f>IF(Tableau_Complet[[#This Row],[ÉLÉMENTS]]="","",Tableau_Complet[[#This Row],[ÉLÉMENTS]])</f>
        <v>Avant-toit et soffites d'avant-toit</v>
      </c>
      <c r="Z118" s="356" t="str">
        <f>IF(Tableau_Complet[[#This Row],[NIVEAU DE PRIORITÉ]]="","",Tableau_Complet[[#This Row],[NIVEAU DE PRIORITÉ]])</f>
        <v>n/a</v>
      </c>
      <c r="AA118" s="356">
        <f>IF(Tableau_Complet[[#This Row],[COÛTS DE REMPLACEMENT (dollars 2024) avant Taxes]]="","",Tableau_Complet[[#This Row],[COÛTS DE REMPLACEMENT (dollars 2024) avant Taxes]])</f>
        <v>0</v>
      </c>
      <c r="AB118" s="273" t="s">
        <v>121</v>
      </c>
      <c r="AC118" s="273" t="s">
        <v>127</v>
      </c>
      <c r="AD118" s="273" t="s">
        <v>127</v>
      </c>
      <c r="AE118" s="356">
        <f t="shared" si="31"/>
        <v>0</v>
      </c>
      <c r="AF118" s="356">
        <f t="shared" si="32"/>
        <v>0</v>
      </c>
      <c r="AG118" s="356">
        <f t="shared" si="33"/>
        <v>0</v>
      </c>
      <c r="AP118" s="22"/>
      <c r="AR118" s="23"/>
      <c r="AS118" s="13"/>
      <c r="AT118" s="22"/>
      <c r="AU118" s="23"/>
      <c r="AY118" s="14"/>
      <c r="AZ118" s="24"/>
    </row>
    <row r="119" spans="1:52" s="21" customFormat="1" ht="36" x14ac:dyDescent="0.25">
      <c r="A119" s="73"/>
      <c r="B119" s="73"/>
      <c r="C119" s="74" t="s">
        <v>220</v>
      </c>
      <c r="D119" s="74" t="s">
        <v>132</v>
      </c>
      <c r="E119" s="74"/>
      <c r="F119" s="74"/>
      <c r="G119" s="74">
        <v>0</v>
      </c>
      <c r="H119" s="75" t="s">
        <v>133</v>
      </c>
      <c r="I119" s="76"/>
      <c r="J119" s="77"/>
      <c r="K119" s="78"/>
      <c r="L119" s="79">
        <v>0</v>
      </c>
      <c r="M119" s="250" t="s">
        <v>134</v>
      </c>
      <c r="N119" s="337"/>
      <c r="O119" s="269"/>
      <c r="P119" s="346">
        <f t="shared" si="23"/>
        <v>0</v>
      </c>
      <c r="Q119" s="347">
        <f t="shared" si="24"/>
        <v>0</v>
      </c>
      <c r="R119" s="347">
        <f t="shared" si="25"/>
        <v>0</v>
      </c>
      <c r="S119" s="348">
        <f t="shared" si="26"/>
        <v>0</v>
      </c>
      <c r="T119" s="349">
        <f t="shared" si="27"/>
        <v>0</v>
      </c>
      <c r="U119" s="345">
        <f t="shared" si="28"/>
        <v>0</v>
      </c>
      <c r="V119" s="345">
        <f t="shared" si="29"/>
        <v>0</v>
      </c>
      <c r="W119" s="345">
        <f t="shared" si="30"/>
        <v>0</v>
      </c>
      <c r="X119" s="154" t="str">
        <f>""</f>
        <v/>
      </c>
      <c r="Y119" s="355" t="str">
        <f>IF(Tableau_Complet[[#This Row],[ÉLÉMENTS]]="","",Tableau_Complet[[#This Row],[ÉLÉMENTS]])</f>
        <v>Gouttières et descentes pluviales</v>
      </c>
      <c r="Z119" s="356" t="str">
        <f>IF(Tableau_Complet[[#This Row],[NIVEAU DE PRIORITÉ]]="","",Tableau_Complet[[#This Row],[NIVEAU DE PRIORITÉ]])</f>
        <v>n/a</v>
      </c>
      <c r="AA119" s="356">
        <f>IF(Tableau_Complet[[#This Row],[COÛTS DE REMPLACEMENT (dollars 2024) avant Taxes]]="","",Tableau_Complet[[#This Row],[COÛTS DE REMPLACEMENT (dollars 2024) avant Taxes]])</f>
        <v>0</v>
      </c>
      <c r="AB119" s="273" t="s">
        <v>121</v>
      </c>
      <c r="AC119" s="273" t="s">
        <v>127</v>
      </c>
      <c r="AD119" s="273" t="s">
        <v>127</v>
      </c>
      <c r="AE119" s="356">
        <f t="shared" si="31"/>
        <v>0</v>
      </c>
      <c r="AF119" s="356">
        <f t="shared" si="32"/>
        <v>0</v>
      </c>
      <c r="AG119" s="356">
        <f t="shared" si="33"/>
        <v>0</v>
      </c>
      <c r="AP119" s="22"/>
      <c r="AR119" s="23"/>
      <c r="AS119" s="13"/>
      <c r="AT119" s="22"/>
      <c r="AU119" s="23"/>
      <c r="AY119" s="14"/>
      <c r="AZ119" s="24"/>
    </row>
    <row r="120" spans="1:52" s="21" customFormat="1" ht="36" x14ac:dyDescent="0.25">
      <c r="A120" s="73"/>
      <c r="B120" s="73"/>
      <c r="C120" s="74" t="s">
        <v>221</v>
      </c>
      <c r="D120" s="74" t="s">
        <v>132</v>
      </c>
      <c r="E120" s="74"/>
      <c r="F120" s="74"/>
      <c r="G120" s="74">
        <v>0</v>
      </c>
      <c r="H120" s="75" t="s">
        <v>133</v>
      </c>
      <c r="I120" s="76"/>
      <c r="J120" s="77"/>
      <c r="K120" s="78"/>
      <c r="L120" s="79">
        <v>0</v>
      </c>
      <c r="M120" s="250" t="s">
        <v>134</v>
      </c>
      <c r="N120" s="337"/>
      <c r="O120" s="269"/>
      <c r="P120" s="346">
        <f t="shared" si="23"/>
        <v>0</v>
      </c>
      <c r="Q120" s="347">
        <f t="shared" si="24"/>
        <v>0</v>
      </c>
      <c r="R120" s="347">
        <f t="shared" si="25"/>
        <v>0</v>
      </c>
      <c r="S120" s="348">
        <f t="shared" si="26"/>
        <v>0</v>
      </c>
      <c r="T120" s="349">
        <f t="shared" si="27"/>
        <v>0</v>
      </c>
      <c r="U120" s="345">
        <f t="shared" si="28"/>
        <v>0</v>
      </c>
      <c r="V120" s="345">
        <f t="shared" si="29"/>
        <v>0</v>
      </c>
      <c r="W120" s="345">
        <f t="shared" si="30"/>
        <v>0</v>
      </c>
      <c r="X120" s="154" t="str">
        <f>""</f>
        <v/>
      </c>
      <c r="Y120" s="355" t="str">
        <f>IF(Tableau_Complet[[#This Row],[ÉLÉMENTS]]="","",Tableau_Complet[[#This Row],[ÉLÉMENTS]])</f>
        <v>Câbles chauffants et protection au toit</v>
      </c>
      <c r="Z120" s="356" t="str">
        <f>IF(Tableau_Complet[[#This Row],[NIVEAU DE PRIORITÉ]]="","",Tableau_Complet[[#This Row],[NIVEAU DE PRIORITÉ]])</f>
        <v>n/a</v>
      </c>
      <c r="AA120" s="356">
        <f>IF(Tableau_Complet[[#This Row],[COÛTS DE REMPLACEMENT (dollars 2024) avant Taxes]]="","",Tableau_Complet[[#This Row],[COÛTS DE REMPLACEMENT (dollars 2024) avant Taxes]])</f>
        <v>0</v>
      </c>
      <c r="AB120" s="273" t="s">
        <v>121</v>
      </c>
      <c r="AC120" s="273" t="s">
        <v>127</v>
      </c>
      <c r="AD120" s="273" t="s">
        <v>127</v>
      </c>
      <c r="AE120" s="356">
        <f t="shared" si="31"/>
        <v>0</v>
      </c>
      <c r="AF120" s="356">
        <f t="shared" si="32"/>
        <v>0</v>
      </c>
      <c r="AG120" s="356">
        <f t="shared" si="33"/>
        <v>0</v>
      </c>
      <c r="AP120" s="22"/>
      <c r="AR120" s="23"/>
      <c r="AS120" s="13"/>
      <c r="AT120" s="22"/>
      <c r="AU120" s="23"/>
      <c r="AY120" s="14"/>
      <c r="AZ120" s="24"/>
    </row>
    <row r="121" spans="1:52" s="21" customFormat="1" ht="18" x14ac:dyDescent="0.25">
      <c r="A121" s="73"/>
      <c r="B121" s="73"/>
      <c r="C121" s="74" t="s">
        <v>222</v>
      </c>
      <c r="D121" s="74" t="s">
        <v>125</v>
      </c>
      <c r="E121" s="74"/>
      <c r="F121" s="74"/>
      <c r="G121" s="74">
        <v>0</v>
      </c>
      <c r="H121" s="75" t="s">
        <v>133</v>
      </c>
      <c r="I121" s="76"/>
      <c r="J121" s="77"/>
      <c r="K121" s="78"/>
      <c r="L121" s="79">
        <v>0</v>
      </c>
      <c r="M121" s="250" t="s">
        <v>134</v>
      </c>
      <c r="N121" s="337"/>
      <c r="O121" s="269"/>
      <c r="P121" s="346">
        <f t="shared" si="23"/>
        <v>0</v>
      </c>
      <c r="Q121" s="347">
        <f t="shared" si="24"/>
        <v>0</v>
      </c>
      <c r="R121" s="347">
        <f t="shared" si="25"/>
        <v>0</v>
      </c>
      <c r="S121" s="348">
        <f t="shared" si="26"/>
        <v>0</v>
      </c>
      <c r="T121" s="349">
        <f t="shared" si="27"/>
        <v>0</v>
      </c>
      <c r="U121" s="345">
        <f t="shared" si="28"/>
        <v>0</v>
      </c>
      <c r="V121" s="345">
        <f t="shared" si="29"/>
        <v>0</v>
      </c>
      <c r="W121" s="345">
        <f t="shared" si="30"/>
        <v>0</v>
      </c>
      <c r="X121" s="154" t="str">
        <f>""</f>
        <v/>
      </c>
      <c r="Y121" s="355" t="str">
        <f>IF(Tableau_Complet[[#This Row],[ÉLÉMENTS]]="","",Tableau_Complet[[#This Row],[ÉLÉMENTS]])</f>
        <v>Marquises</v>
      </c>
      <c r="Z121" s="356" t="str">
        <f>IF(Tableau_Complet[[#This Row],[NIVEAU DE PRIORITÉ]]="","",Tableau_Complet[[#This Row],[NIVEAU DE PRIORITÉ]])</f>
        <v>n/a</v>
      </c>
      <c r="AA121" s="356">
        <f>IF(Tableau_Complet[[#This Row],[COÛTS DE REMPLACEMENT (dollars 2024) avant Taxes]]="","",Tableau_Complet[[#This Row],[COÛTS DE REMPLACEMENT (dollars 2024) avant Taxes]])</f>
        <v>0</v>
      </c>
      <c r="AB121" s="273" t="s">
        <v>121</v>
      </c>
      <c r="AC121" s="273" t="s">
        <v>127</v>
      </c>
      <c r="AD121" s="273" t="s">
        <v>127</v>
      </c>
      <c r="AE121" s="356">
        <f t="shared" si="31"/>
        <v>0</v>
      </c>
      <c r="AF121" s="356">
        <f t="shared" si="32"/>
        <v>0</v>
      </c>
      <c r="AG121" s="356">
        <f t="shared" si="33"/>
        <v>0</v>
      </c>
      <c r="AP121" s="22"/>
      <c r="AR121" s="23"/>
      <c r="AS121" s="13"/>
      <c r="AT121" s="22"/>
      <c r="AU121" s="23"/>
      <c r="AY121" s="14"/>
      <c r="AZ121" s="24"/>
    </row>
    <row r="122" spans="1:52" s="137" customFormat="1" ht="18" x14ac:dyDescent="0.25">
      <c r="A122" s="73"/>
      <c r="B122" s="73"/>
      <c r="C122" s="74" t="s">
        <v>222</v>
      </c>
      <c r="D122" s="74" t="s">
        <v>132</v>
      </c>
      <c r="E122" s="74"/>
      <c r="F122" s="74"/>
      <c r="G122" s="74">
        <v>0</v>
      </c>
      <c r="H122" s="75" t="s">
        <v>133</v>
      </c>
      <c r="I122" s="76"/>
      <c r="J122" s="77"/>
      <c r="K122" s="78"/>
      <c r="L122" s="79">
        <v>0</v>
      </c>
      <c r="M122" s="250" t="s">
        <v>134</v>
      </c>
      <c r="N122" s="337"/>
      <c r="O122" s="269"/>
      <c r="P122" s="346">
        <f t="shared" si="23"/>
        <v>0</v>
      </c>
      <c r="Q122" s="347">
        <f t="shared" si="24"/>
        <v>0</v>
      </c>
      <c r="R122" s="347">
        <f t="shared" si="25"/>
        <v>0</v>
      </c>
      <c r="S122" s="348">
        <f t="shared" si="26"/>
        <v>0</v>
      </c>
      <c r="T122" s="349">
        <f t="shared" si="27"/>
        <v>0</v>
      </c>
      <c r="U122" s="345">
        <f t="shared" si="28"/>
        <v>0</v>
      </c>
      <c r="V122" s="345">
        <f t="shared" si="29"/>
        <v>0</v>
      </c>
      <c r="W122" s="345">
        <f t="shared" si="30"/>
        <v>0</v>
      </c>
      <c r="X122" s="154" t="str">
        <f>""</f>
        <v/>
      </c>
      <c r="Y122" s="355" t="str">
        <f>IF(Tableau_Complet[[#This Row],[ÉLÉMENTS]]="","",Tableau_Complet[[#This Row],[ÉLÉMENTS]])</f>
        <v>Marquises</v>
      </c>
      <c r="Z122" s="356" t="str">
        <f>IF(Tableau_Complet[[#This Row],[NIVEAU DE PRIORITÉ]]="","",Tableau_Complet[[#This Row],[NIVEAU DE PRIORITÉ]])</f>
        <v>n/a</v>
      </c>
      <c r="AA122" s="356">
        <f>IF(Tableau_Complet[[#This Row],[COÛTS DE REMPLACEMENT (dollars 2024) avant Taxes]]="","",Tableau_Complet[[#This Row],[COÛTS DE REMPLACEMENT (dollars 2024) avant Taxes]])</f>
        <v>0</v>
      </c>
      <c r="AB122" s="273" t="s">
        <v>121</v>
      </c>
      <c r="AC122" s="273" t="s">
        <v>127</v>
      </c>
      <c r="AD122" s="273" t="s">
        <v>127</v>
      </c>
      <c r="AE122" s="356">
        <f t="shared" si="31"/>
        <v>0</v>
      </c>
      <c r="AF122" s="356">
        <f t="shared" si="32"/>
        <v>0</v>
      </c>
      <c r="AG122" s="356">
        <f t="shared" si="33"/>
        <v>0</v>
      </c>
      <c r="AP122" s="138"/>
      <c r="AR122" s="139"/>
      <c r="AS122" s="140"/>
      <c r="AT122" s="138"/>
      <c r="AU122" s="139"/>
      <c r="AY122" s="141"/>
      <c r="AZ122" s="142"/>
    </row>
    <row r="123" spans="1:52" s="21" customFormat="1" ht="18" x14ac:dyDescent="0.25">
      <c r="A123" s="73"/>
      <c r="B123" s="73"/>
      <c r="C123" s="74"/>
      <c r="D123" s="74"/>
      <c r="E123" s="74"/>
      <c r="F123" s="74"/>
      <c r="G123" s="74">
        <v>0</v>
      </c>
      <c r="H123" s="75" t="s">
        <v>133</v>
      </c>
      <c r="I123" s="76"/>
      <c r="J123" s="77"/>
      <c r="K123" s="78"/>
      <c r="L123" s="79">
        <v>0</v>
      </c>
      <c r="M123" s="250" t="s">
        <v>134</v>
      </c>
      <c r="N123" s="337"/>
      <c r="O123" s="269"/>
      <c r="P123" s="346">
        <f t="shared" si="23"/>
        <v>0</v>
      </c>
      <c r="Q123" s="347">
        <f t="shared" si="24"/>
        <v>0</v>
      </c>
      <c r="R123" s="347">
        <f t="shared" si="25"/>
        <v>0</v>
      </c>
      <c r="S123" s="348">
        <f t="shared" si="26"/>
        <v>0</v>
      </c>
      <c r="T123" s="349">
        <f t="shared" si="27"/>
        <v>0</v>
      </c>
      <c r="U123" s="345">
        <f t="shared" si="28"/>
        <v>0</v>
      </c>
      <c r="V123" s="345">
        <f t="shared" si="29"/>
        <v>0</v>
      </c>
      <c r="W123" s="345">
        <f t="shared" si="30"/>
        <v>0</v>
      </c>
      <c r="X123" s="154" t="str">
        <f>""</f>
        <v/>
      </c>
      <c r="Y123" s="355" t="str">
        <f>IF(Tableau_Complet[[#This Row],[ÉLÉMENTS]]="","",Tableau_Complet[[#This Row],[ÉLÉMENTS]])</f>
        <v/>
      </c>
      <c r="Z123" s="356" t="str">
        <f>IF(Tableau_Complet[[#This Row],[NIVEAU DE PRIORITÉ]]="","",Tableau_Complet[[#This Row],[NIVEAU DE PRIORITÉ]])</f>
        <v>n/a</v>
      </c>
      <c r="AA123" s="356">
        <f>IF(Tableau_Complet[[#This Row],[COÛTS DE REMPLACEMENT (dollars 2024) avant Taxes]]="","",Tableau_Complet[[#This Row],[COÛTS DE REMPLACEMENT (dollars 2024) avant Taxes]])</f>
        <v>0</v>
      </c>
      <c r="AB123" s="273" t="s">
        <v>121</v>
      </c>
      <c r="AC123" s="273" t="s">
        <v>127</v>
      </c>
      <c r="AD123" s="273" t="s">
        <v>127</v>
      </c>
      <c r="AE123" s="356">
        <f t="shared" si="31"/>
        <v>0</v>
      </c>
      <c r="AF123" s="356">
        <f t="shared" si="32"/>
        <v>0</v>
      </c>
      <c r="AG123" s="356">
        <f t="shared" si="33"/>
        <v>0</v>
      </c>
      <c r="AP123" s="22"/>
      <c r="AR123" s="23"/>
      <c r="AS123" s="13"/>
      <c r="AT123" s="22"/>
      <c r="AU123" s="23"/>
      <c r="AY123" s="14"/>
      <c r="AZ123" s="24"/>
    </row>
    <row r="124" spans="1:52" s="21" customFormat="1" ht="54" x14ac:dyDescent="0.25">
      <c r="A124" s="73"/>
      <c r="B124" s="73"/>
      <c r="C124" s="74" t="s">
        <v>223</v>
      </c>
      <c r="D124" s="74" t="s">
        <v>125</v>
      </c>
      <c r="E124" s="74"/>
      <c r="F124" s="74"/>
      <c r="G124" s="74">
        <v>0</v>
      </c>
      <c r="H124" s="75" t="s">
        <v>133</v>
      </c>
      <c r="I124" s="76"/>
      <c r="J124" s="77"/>
      <c r="K124" s="78"/>
      <c r="L124" s="79">
        <v>0</v>
      </c>
      <c r="M124" s="250" t="s">
        <v>134</v>
      </c>
      <c r="N124" s="337"/>
      <c r="O124" s="269"/>
      <c r="P124" s="346">
        <f t="shared" si="23"/>
        <v>0</v>
      </c>
      <c r="Q124" s="347">
        <f t="shared" si="24"/>
        <v>0</v>
      </c>
      <c r="R124" s="347">
        <f t="shared" si="25"/>
        <v>0</v>
      </c>
      <c r="S124" s="348">
        <f t="shared" si="26"/>
        <v>0</v>
      </c>
      <c r="T124" s="349">
        <f t="shared" si="27"/>
        <v>0</v>
      </c>
      <c r="U124" s="345">
        <f t="shared" si="28"/>
        <v>0</v>
      </c>
      <c r="V124" s="345">
        <f t="shared" si="29"/>
        <v>0</v>
      </c>
      <c r="W124" s="345">
        <f t="shared" si="30"/>
        <v>0</v>
      </c>
      <c r="X124" s="154" t="str">
        <f>""</f>
        <v/>
      </c>
      <c r="Y124" s="355" t="str">
        <f>IF(Tableau_Complet[[#This Row],[ÉLÉMENTS]]="","",Tableau_Complet[[#This Row],[ÉLÉMENTS]])</f>
        <v>Dalles en porte-à-faux - toiture terasses - toit verte</v>
      </c>
      <c r="Z124" s="356" t="str">
        <f>IF(Tableau_Complet[[#This Row],[NIVEAU DE PRIORITÉ]]="","",Tableau_Complet[[#This Row],[NIVEAU DE PRIORITÉ]])</f>
        <v>n/a</v>
      </c>
      <c r="AA124" s="356">
        <f>IF(Tableau_Complet[[#This Row],[COÛTS DE REMPLACEMENT (dollars 2024) avant Taxes]]="","",Tableau_Complet[[#This Row],[COÛTS DE REMPLACEMENT (dollars 2024) avant Taxes]])</f>
        <v>0</v>
      </c>
      <c r="AB124" s="273" t="s">
        <v>121</v>
      </c>
      <c r="AC124" s="273" t="s">
        <v>127</v>
      </c>
      <c r="AD124" s="273" t="s">
        <v>127</v>
      </c>
      <c r="AE124" s="356">
        <f t="shared" si="31"/>
        <v>0</v>
      </c>
      <c r="AF124" s="356">
        <f t="shared" si="32"/>
        <v>0</v>
      </c>
      <c r="AG124" s="356">
        <f t="shared" si="33"/>
        <v>0</v>
      </c>
      <c r="AP124" s="22"/>
      <c r="AR124" s="23"/>
      <c r="AS124" s="13"/>
      <c r="AT124" s="22"/>
      <c r="AU124" s="23"/>
      <c r="AY124" s="14"/>
      <c r="AZ124" s="24"/>
    </row>
    <row r="125" spans="1:52" s="21" customFormat="1" ht="18" x14ac:dyDescent="0.25">
      <c r="A125" s="73"/>
      <c r="B125" s="73"/>
      <c r="C125" s="74"/>
      <c r="D125" s="74"/>
      <c r="E125" s="74"/>
      <c r="F125" s="74"/>
      <c r="G125" s="74"/>
      <c r="H125" s="75"/>
      <c r="I125" s="76"/>
      <c r="J125" s="77"/>
      <c r="K125" s="78"/>
      <c r="L125" s="79"/>
      <c r="M125" s="250"/>
      <c r="N125" s="337"/>
      <c r="O125" s="269"/>
      <c r="P125" s="346">
        <f t="shared" si="23"/>
        <v>0</v>
      </c>
      <c r="Q125" s="347">
        <f t="shared" si="24"/>
        <v>0</v>
      </c>
      <c r="R125" s="347">
        <f t="shared" si="25"/>
        <v>0</v>
      </c>
      <c r="S125" s="348">
        <f t="shared" si="26"/>
        <v>0</v>
      </c>
      <c r="T125" s="349">
        <f t="shared" si="27"/>
        <v>0</v>
      </c>
      <c r="U125" s="345">
        <f t="shared" si="28"/>
        <v>0</v>
      </c>
      <c r="V125" s="345">
        <f t="shared" si="29"/>
        <v>0</v>
      </c>
      <c r="W125" s="345">
        <f t="shared" si="30"/>
        <v>0</v>
      </c>
      <c r="X125" s="154" t="str">
        <f>""</f>
        <v/>
      </c>
      <c r="Y125" s="355" t="str">
        <f>IF(Tableau_Complet[[#This Row],[ÉLÉMENTS]]="","",Tableau_Complet[[#This Row],[ÉLÉMENTS]])</f>
        <v/>
      </c>
      <c r="Z125" s="356" t="str">
        <f>IF(Tableau_Complet[[#This Row],[NIVEAU DE PRIORITÉ]]="","",Tableau_Complet[[#This Row],[NIVEAU DE PRIORITÉ]])</f>
        <v/>
      </c>
      <c r="AA125" s="356" t="str">
        <f>IF(Tableau_Complet[[#This Row],[COÛTS DE REMPLACEMENT (dollars 2024) avant Taxes]]="","",Tableau_Complet[[#This Row],[COÛTS DE REMPLACEMENT (dollars 2024) avant Taxes]])</f>
        <v/>
      </c>
      <c r="AB125" s="273" t="s">
        <v>121</v>
      </c>
      <c r="AC125" s="273" t="s">
        <v>127</v>
      </c>
      <c r="AD125" s="273" t="s">
        <v>127</v>
      </c>
      <c r="AE125" s="356" t="str">
        <f t="shared" si="31"/>
        <v/>
      </c>
      <c r="AF125" s="356" t="str">
        <f t="shared" si="32"/>
        <v/>
      </c>
      <c r="AG125" s="356" t="str">
        <f t="shared" si="33"/>
        <v/>
      </c>
      <c r="AP125" s="22"/>
      <c r="AR125" s="23"/>
      <c r="AS125" s="13"/>
      <c r="AT125" s="22"/>
      <c r="AU125" s="23"/>
      <c r="AY125" s="14"/>
      <c r="AZ125" s="24"/>
    </row>
    <row r="126" spans="1:52" s="21" customFormat="1" ht="36" x14ac:dyDescent="0.25">
      <c r="A126" s="124" t="s">
        <v>224</v>
      </c>
      <c r="B126" s="124"/>
      <c r="C126" s="125" t="s">
        <v>225</v>
      </c>
      <c r="D126" s="125"/>
      <c r="E126" s="125"/>
      <c r="F126" s="125"/>
      <c r="G126" s="125"/>
      <c r="H126" s="126"/>
      <c r="I126" s="127"/>
      <c r="J126" s="128"/>
      <c r="K126" s="129"/>
      <c r="L126" s="130"/>
      <c r="M126" s="131"/>
      <c r="N126" s="132">
        <f>SUM(L127:L131)</f>
        <v>0</v>
      </c>
      <c r="O126" s="124"/>
      <c r="P126" s="121">
        <f t="shared" si="23"/>
        <v>0</v>
      </c>
      <c r="Q126" s="122">
        <f t="shared" si="24"/>
        <v>0</v>
      </c>
      <c r="R126" s="122">
        <f t="shared" si="25"/>
        <v>0</v>
      </c>
      <c r="S126" s="123">
        <f t="shared" si="26"/>
        <v>0</v>
      </c>
      <c r="T126" s="133">
        <f t="shared" si="27"/>
        <v>0</v>
      </c>
      <c r="U126" s="134">
        <f t="shared" si="28"/>
        <v>0</v>
      </c>
      <c r="V126" s="134">
        <f t="shared" si="29"/>
        <v>0</v>
      </c>
      <c r="W126" s="134">
        <f t="shared" si="30"/>
        <v>0</v>
      </c>
      <c r="X126" s="135" t="str">
        <f>""</f>
        <v/>
      </c>
      <c r="Y126" s="136" t="str">
        <f>IF(Tableau_Complet[[#This Row],[ÉLÉMENTS]]="","",Tableau_Complet[[#This Row],[ÉLÉMENTS]])</f>
        <v>OUVERTURES DE TOIT</v>
      </c>
      <c r="Z126" s="135" t="str">
        <f>IF(Tableau_Complet[[#This Row],[NIVEAU DE PRIORITÉ]]="","",Tableau_Complet[[#This Row],[NIVEAU DE PRIORITÉ]])</f>
        <v/>
      </c>
      <c r="AA126" s="135" t="str">
        <f>IF(Tableau_Complet[[#This Row],[COÛTS DE REMPLACEMENT (dollars 2024) avant Taxes]]="","",Tableau_Complet[[#This Row],[COÛTS DE REMPLACEMENT (dollars 2024) avant Taxes]])</f>
        <v/>
      </c>
      <c r="AB126" s="135" t="s">
        <v>121</v>
      </c>
      <c r="AC126" s="135" t="s">
        <v>121</v>
      </c>
      <c r="AD126" s="135" t="s">
        <v>121</v>
      </c>
      <c r="AE126" s="135" t="str">
        <f t="shared" si="31"/>
        <v/>
      </c>
      <c r="AF126" s="135" t="str">
        <f t="shared" si="32"/>
        <v/>
      </c>
      <c r="AG126" s="135" t="str">
        <f t="shared" si="33"/>
        <v/>
      </c>
      <c r="AP126" s="22"/>
      <c r="AR126" s="23"/>
      <c r="AS126" s="13"/>
      <c r="AT126" s="22"/>
      <c r="AU126" s="23"/>
      <c r="AY126" s="14"/>
      <c r="AZ126" s="24"/>
    </row>
    <row r="127" spans="1:52" s="21" customFormat="1" ht="18" x14ac:dyDescent="0.25">
      <c r="A127" s="73"/>
      <c r="B127" s="73"/>
      <c r="C127" s="74" t="s">
        <v>226</v>
      </c>
      <c r="D127" s="74" t="s">
        <v>132</v>
      </c>
      <c r="E127" s="74"/>
      <c r="F127" s="74"/>
      <c r="G127" s="74">
        <v>0</v>
      </c>
      <c r="H127" s="75" t="s">
        <v>133</v>
      </c>
      <c r="I127" s="76"/>
      <c r="J127" s="77"/>
      <c r="K127" s="78"/>
      <c r="L127" s="79">
        <v>0</v>
      </c>
      <c r="M127" s="250" t="s">
        <v>134</v>
      </c>
      <c r="N127" s="337"/>
      <c r="O127" s="269"/>
      <c r="P127" s="346">
        <f t="shared" si="23"/>
        <v>0</v>
      </c>
      <c r="Q127" s="347">
        <f t="shared" si="24"/>
        <v>0</v>
      </c>
      <c r="R127" s="347">
        <f t="shared" si="25"/>
        <v>0</v>
      </c>
      <c r="S127" s="348">
        <f t="shared" si="26"/>
        <v>0</v>
      </c>
      <c r="T127" s="349">
        <f t="shared" si="27"/>
        <v>0</v>
      </c>
      <c r="U127" s="345">
        <f t="shared" si="28"/>
        <v>0</v>
      </c>
      <c r="V127" s="345">
        <f t="shared" si="29"/>
        <v>0</v>
      </c>
      <c r="W127" s="345">
        <f t="shared" si="30"/>
        <v>0</v>
      </c>
      <c r="X127" s="154" t="str">
        <f>""</f>
        <v/>
      </c>
      <c r="Y127" s="355" t="str">
        <f>IF(Tableau_Complet[[#This Row],[ÉLÉMENTS]]="","",Tableau_Complet[[#This Row],[ÉLÉMENTS]])</f>
        <v>Lanterneaux</v>
      </c>
      <c r="Z127" s="356" t="str">
        <f>IF(Tableau_Complet[[#This Row],[NIVEAU DE PRIORITÉ]]="","",Tableau_Complet[[#This Row],[NIVEAU DE PRIORITÉ]])</f>
        <v>n/a</v>
      </c>
      <c r="AA127" s="356">
        <f>IF(Tableau_Complet[[#This Row],[COÛTS DE REMPLACEMENT (dollars 2024) avant Taxes]]="","",Tableau_Complet[[#This Row],[COÛTS DE REMPLACEMENT (dollars 2024) avant Taxes]])</f>
        <v>0</v>
      </c>
      <c r="AB127" s="273" t="s">
        <v>121</v>
      </c>
      <c r="AC127" s="273" t="s">
        <v>127</v>
      </c>
      <c r="AD127" s="273" t="s">
        <v>127</v>
      </c>
      <c r="AE127" s="356">
        <f t="shared" si="31"/>
        <v>0</v>
      </c>
      <c r="AF127" s="356">
        <f t="shared" si="32"/>
        <v>0</v>
      </c>
      <c r="AG127" s="356">
        <f t="shared" si="33"/>
        <v>0</v>
      </c>
      <c r="AP127" s="22"/>
      <c r="AR127" s="23"/>
      <c r="AS127" s="13"/>
      <c r="AT127" s="22"/>
      <c r="AU127" s="23"/>
      <c r="AY127" s="14"/>
      <c r="AZ127" s="24"/>
    </row>
    <row r="128" spans="1:52" s="137" customFormat="1" ht="75" customHeight="1" x14ac:dyDescent="0.25">
      <c r="A128" s="73"/>
      <c r="B128" s="73"/>
      <c r="C128" s="74" t="s">
        <v>226</v>
      </c>
      <c r="D128" s="74" t="s">
        <v>125</v>
      </c>
      <c r="E128" s="74"/>
      <c r="F128" s="74"/>
      <c r="G128" s="74">
        <v>0</v>
      </c>
      <c r="H128" s="75" t="s">
        <v>133</v>
      </c>
      <c r="I128" s="76"/>
      <c r="J128" s="77"/>
      <c r="K128" s="78"/>
      <c r="L128" s="79">
        <v>0</v>
      </c>
      <c r="M128" s="250" t="s">
        <v>134</v>
      </c>
      <c r="N128" s="337"/>
      <c r="O128" s="269"/>
      <c r="P128" s="346">
        <f t="shared" si="23"/>
        <v>0</v>
      </c>
      <c r="Q128" s="347">
        <f t="shared" si="24"/>
        <v>0</v>
      </c>
      <c r="R128" s="347">
        <f t="shared" si="25"/>
        <v>0</v>
      </c>
      <c r="S128" s="348">
        <f t="shared" si="26"/>
        <v>0</v>
      </c>
      <c r="T128" s="349">
        <f t="shared" si="27"/>
        <v>0</v>
      </c>
      <c r="U128" s="345">
        <f t="shared" si="28"/>
        <v>0</v>
      </c>
      <c r="V128" s="345">
        <f t="shared" si="29"/>
        <v>0</v>
      </c>
      <c r="W128" s="345">
        <f t="shared" si="30"/>
        <v>0</v>
      </c>
      <c r="X128" s="154" t="str">
        <f>""</f>
        <v/>
      </c>
      <c r="Y128" s="355" t="str">
        <f>IF(Tableau_Complet[[#This Row],[ÉLÉMENTS]]="","",Tableau_Complet[[#This Row],[ÉLÉMENTS]])</f>
        <v>Lanterneaux</v>
      </c>
      <c r="Z128" s="356" t="str">
        <f>IF(Tableau_Complet[[#This Row],[NIVEAU DE PRIORITÉ]]="","",Tableau_Complet[[#This Row],[NIVEAU DE PRIORITÉ]])</f>
        <v>n/a</v>
      </c>
      <c r="AA128" s="356">
        <f>IF(Tableau_Complet[[#This Row],[COÛTS DE REMPLACEMENT (dollars 2024) avant Taxes]]="","",Tableau_Complet[[#This Row],[COÛTS DE REMPLACEMENT (dollars 2024) avant Taxes]])</f>
        <v>0</v>
      </c>
      <c r="AB128" s="273" t="s">
        <v>121</v>
      </c>
      <c r="AC128" s="273" t="s">
        <v>127</v>
      </c>
      <c r="AD128" s="273" t="s">
        <v>127</v>
      </c>
      <c r="AE128" s="356">
        <f t="shared" si="31"/>
        <v>0</v>
      </c>
      <c r="AF128" s="356">
        <f t="shared" si="32"/>
        <v>0</v>
      </c>
      <c r="AG128" s="356">
        <f t="shared" si="33"/>
        <v>0</v>
      </c>
      <c r="AP128" s="138"/>
      <c r="AR128" s="139"/>
      <c r="AS128" s="140"/>
      <c r="AT128" s="138"/>
      <c r="AU128" s="139"/>
      <c r="AY128" s="141"/>
      <c r="AZ128" s="142"/>
    </row>
    <row r="129" spans="1:52" s="21" customFormat="1" ht="36" x14ac:dyDescent="0.25">
      <c r="A129" s="73"/>
      <c r="B129" s="73"/>
      <c r="C129" s="74" t="s">
        <v>227</v>
      </c>
      <c r="D129" s="74" t="s">
        <v>154</v>
      </c>
      <c r="E129" s="74"/>
      <c r="F129" s="74"/>
      <c r="G129" s="74">
        <v>0</v>
      </c>
      <c r="H129" s="75" t="s">
        <v>133</v>
      </c>
      <c r="I129" s="76"/>
      <c r="J129" s="77"/>
      <c r="K129" s="78"/>
      <c r="L129" s="79">
        <v>0</v>
      </c>
      <c r="M129" s="250" t="s">
        <v>134</v>
      </c>
      <c r="N129" s="337"/>
      <c r="O129" s="269"/>
      <c r="P129" s="346">
        <f t="shared" si="23"/>
        <v>0</v>
      </c>
      <c r="Q129" s="347">
        <f t="shared" si="24"/>
        <v>0</v>
      </c>
      <c r="R129" s="347">
        <f t="shared" si="25"/>
        <v>0</v>
      </c>
      <c r="S129" s="348">
        <f t="shared" si="26"/>
        <v>0</v>
      </c>
      <c r="T129" s="349">
        <f t="shared" si="27"/>
        <v>0</v>
      </c>
      <c r="U129" s="345">
        <f t="shared" si="28"/>
        <v>0</v>
      </c>
      <c r="V129" s="345">
        <f t="shared" si="29"/>
        <v>0</v>
      </c>
      <c r="W129" s="345">
        <f t="shared" si="30"/>
        <v>0</v>
      </c>
      <c r="X129" s="154" t="str">
        <f>""</f>
        <v/>
      </c>
      <c r="Y129" s="355" t="str">
        <f>IF(Tableau_Complet[[#This Row],[ÉLÉMENTS]]="","",Tableau_Complet[[#This Row],[ÉLÉMENTS]])</f>
        <v>Ouvertures et sorties mécaniques au toit</v>
      </c>
      <c r="Z129" s="356" t="str">
        <f>IF(Tableau_Complet[[#This Row],[NIVEAU DE PRIORITÉ]]="","",Tableau_Complet[[#This Row],[NIVEAU DE PRIORITÉ]])</f>
        <v>n/a</v>
      </c>
      <c r="AA129" s="356">
        <f>IF(Tableau_Complet[[#This Row],[COÛTS DE REMPLACEMENT (dollars 2024) avant Taxes]]="","",Tableau_Complet[[#This Row],[COÛTS DE REMPLACEMENT (dollars 2024) avant Taxes]])</f>
        <v>0</v>
      </c>
      <c r="AB129" s="273" t="s">
        <v>121</v>
      </c>
      <c r="AC129" s="273" t="s">
        <v>127</v>
      </c>
      <c r="AD129" s="273" t="s">
        <v>127</v>
      </c>
      <c r="AE129" s="356">
        <f t="shared" si="31"/>
        <v>0</v>
      </c>
      <c r="AF129" s="356">
        <f t="shared" si="32"/>
        <v>0</v>
      </c>
      <c r="AG129" s="356">
        <f t="shared" si="33"/>
        <v>0</v>
      </c>
      <c r="AP129" s="22"/>
      <c r="AR129" s="23"/>
      <c r="AS129" s="13"/>
      <c r="AT129" s="22"/>
      <c r="AU129" s="23"/>
      <c r="AY129" s="14"/>
      <c r="AZ129" s="24"/>
    </row>
    <row r="130" spans="1:52" s="21" customFormat="1" ht="18" x14ac:dyDescent="0.25">
      <c r="A130" s="73"/>
      <c r="B130" s="73"/>
      <c r="C130" s="74" t="s">
        <v>228</v>
      </c>
      <c r="D130" s="74" t="s">
        <v>132</v>
      </c>
      <c r="E130" s="74"/>
      <c r="F130" s="74"/>
      <c r="G130" s="74">
        <v>0</v>
      </c>
      <c r="H130" s="75" t="s">
        <v>133</v>
      </c>
      <c r="I130" s="76"/>
      <c r="J130" s="77"/>
      <c r="K130" s="78"/>
      <c r="L130" s="79">
        <v>0</v>
      </c>
      <c r="M130" s="250" t="s">
        <v>134</v>
      </c>
      <c r="N130" s="337"/>
      <c r="O130" s="269"/>
      <c r="P130" s="346">
        <f t="shared" si="23"/>
        <v>0</v>
      </c>
      <c r="Q130" s="347">
        <f t="shared" si="24"/>
        <v>0</v>
      </c>
      <c r="R130" s="347">
        <f t="shared" si="25"/>
        <v>0</v>
      </c>
      <c r="S130" s="348">
        <f t="shared" si="26"/>
        <v>0</v>
      </c>
      <c r="T130" s="349">
        <f t="shared" si="27"/>
        <v>0</v>
      </c>
      <c r="U130" s="345">
        <f t="shared" si="28"/>
        <v>0</v>
      </c>
      <c r="V130" s="345">
        <f t="shared" si="29"/>
        <v>0</v>
      </c>
      <c r="W130" s="345">
        <f t="shared" si="30"/>
        <v>0</v>
      </c>
      <c r="X130" s="154" t="str">
        <f>""</f>
        <v/>
      </c>
      <c r="Y130" s="355" t="str">
        <f>IF(Tableau_Complet[[#This Row],[ÉLÉMENTS]]="","",Tableau_Complet[[#This Row],[ÉLÉMENTS]])</f>
        <v>Trappe d'accès au toit</v>
      </c>
      <c r="Z130" s="356" t="str">
        <f>IF(Tableau_Complet[[#This Row],[NIVEAU DE PRIORITÉ]]="","",Tableau_Complet[[#This Row],[NIVEAU DE PRIORITÉ]])</f>
        <v>n/a</v>
      </c>
      <c r="AA130" s="356">
        <f>IF(Tableau_Complet[[#This Row],[COÛTS DE REMPLACEMENT (dollars 2024) avant Taxes]]="","",Tableau_Complet[[#This Row],[COÛTS DE REMPLACEMENT (dollars 2024) avant Taxes]])</f>
        <v>0</v>
      </c>
      <c r="AB130" s="273" t="s">
        <v>121</v>
      </c>
      <c r="AC130" s="273" t="s">
        <v>127</v>
      </c>
      <c r="AD130" s="273" t="s">
        <v>127</v>
      </c>
      <c r="AE130" s="356">
        <f t="shared" si="31"/>
        <v>0</v>
      </c>
      <c r="AF130" s="356">
        <f t="shared" si="32"/>
        <v>0</v>
      </c>
      <c r="AG130" s="356">
        <f t="shared" si="33"/>
        <v>0</v>
      </c>
      <c r="AP130" s="22"/>
      <c r="AR130" s="23"/>
      <c r="AS130" s="13"/>
      <c r="AT130" s="22"/>
      <c r="AU130" s="23"/>
      <c r="AY130" s="14"/>
      <c r="AZ130" s="24"/>
    </row>
    <row r="131" spans="1:52" s="21" customFormat="1" ht="18" x14ac:dyDescent="0.25">
      <c r="A131" s="49"/>
      <c r="B131" s="49"/>
      <c r="C131" s="74"/>
      <c r="D131" s="74"/>
      <c r="E131" s="74"/>
      <c r="F131" s="74"/>
      <c r="G131" s="74"/>
      <c r="H131" s="75"/>
      <c r="I131" s="76"/>
      <c r="J131" s="77"/>
      <c r="K131" s="78"/>
      <c r="L131" s="79"/>
      <c r="M131" s="250"/>
      <c r="N131" s="337"/>
      <c r="O131" s="269"/>
      <c r="P131" s="346">
        <f t="shared" si="23"/>
        <v>0</v>
      </c>
      <c r="Q131" s="347">
        <f t="shared" si="24"/>
        <v>0</v>
      </c>
      <c r="R131" s="347">
        <f t="shared" si="25"/>
        <v>0</v>
      </c>
      <c r="S131" s="348">
        <f t="shared" si="26"/>
        <v>0</v>
      </c>
      <c r="T131" s="349">
        <f t="shared" si="27"/>
        <v>0</v>
      </c>
      <c r="U131" s="345">
        <f t="shared" si="28"/>
        <v>0</v>
      </c>
      <c r="V131" s="345">
        <f t="shared" si="29"/>
        <v>0</v>
      </c>
      <c r="W131" s="345">
        <f t="shared" si="30"/>
        <v>0</v>
      </c>
      <c r="X131" s="154" t="str">
        <f>""</f>
        <v/>
      </c>
      <c r="Y131" s="355" t="str">
        <f>IF(Tableau_Complet[[#This Row],[ÉLÉMENTS]]="","",Tableau_Complet[[#This Row],[ÉLÉMENTS]])</f>
        <v/>
      </c>
      <c r="Z131" s="356" t="str">
        <f>IF(Tableau_Complet[[#This Row],[NIVEAU DE PRIORITÉ]]="","",Tableau_Complet[[#This Row],[NIVEAU DE PRIORITÉ]])</f>
        <v/>
      </c>
      <c r="AA131" s="356" t="str">
        <f>IF(Tableau_Complet[[#This Row],[COÛTS DE REMPLACEMENT (dollars 2024) avant Taxes]]="","",Tableau_Complet[[#This Row],[COÛTS DE REMPLACEMENT (dollars 2024) avant Taxes]])</f>
        <v/>
      </c>
      <c r="AB131" s="273" t="s">
        <v>121</v>
      </c>
      <c r="AC131" s="273" t="s">
        <v>127</v>
      </c>
      <c r="AD131" s="273" t="s">
        <v>127</v>
      </c>
      <c r="AE131" s="356" t="str">
        <f t="shared" si="31"/>
        <v/>
      </c>
      <c r="AF131" s="356" t="str">
        <f t="shared" si="32"/>
        <v/>
      </c>
      <c r="AG131" s="356" t="str">
        <f t="shared" si="33"/>
        <v/>
      </c>
      <c r="AP131" s="22"/>
      <c r="AR131" s="23"/>
      <c r="AS131" s="13"/>
      <c r="AT131" s="22"/>
      <c r="AU131" s="23"/>
      <c r="AY131" s="14"/>
      <c r="AZ131" s="24"/>
    </row>
    <row r="132" spans="1:52" s="21" customFormat="1" ht="36" x14ac:dyDescent="0.25">
      <c r="A132" s="124" t="s">
        <v>229</v>
      </c>
      <c r="B132" s="124"/>
      <c r="C132" s="125" t="s">
        <v>230</v>
      </c>
      <c r="D132" s="125"/>
      <c r="E132" s="125"/>
      <c r="F132" s="125"/>
      <c r="G132" s="125"/>
      <c r="H132" s="126"/>
      <c r="I132" s="127"/>
      <c r="J132" s="128"/>
      <c r="K132" s="129"/>
      <c r="L132" s="130"/>
      <c r="M132" s="131"/>
      <c r="N132" s="132">
        <f>SUM(L133:L138)</f>
        <v>0</v>
      </c>
      <c r="O132" s="124"/>
      <c r="P132" s="121">
        <f t="shared" si="23"/>
        <v>0</v>
      </c>
      <c r="Q132" s="122">
        <f t="shared" si="24"/>
        <v>0</v>
      </c>
      <c r="R132" s="122">
        <f t="shared" si="25"/>
        <v>0</v>
      </c>
      <c r="S132" s="123">
        <f t="shared" si="26"/>
        <v>0</v>
      </c>
      <c r="T132" s="133">
        <f t="shared" si="27"/>
        <v>0</v>
      </c>
      <c r="U132" s="134">
        <f t="shared" si="28"/>
        <v>0</v>
      </c>
      <c r="V132" s="134">
        <f t="shared" si="29"/>
        <v>0</v>
      </c>
      <c r="W132" s="134">
        <f t="shared" si="30"/>
        <v>0</v>
      </c>
      <c r="X132" s="135" t="str">
        <f>""</f>
        <v/>
      </c>
      <c r="Y132" s="136" t="str">
        <f>IF(Tableau_Complet[[#This Row],[ÉLÉMENTS]]="","",Tableau_Complet[[#This Row],[ÉLÉMENTS]])</f>
        <v>COMPOSANTS DES COMBLES (entretoit)</v>
      </c>
      <c r="Z132" s="135" t="str">
        <f>IF(Tableau_Complet[[#This Row],[NIVEAU DE PRIORITÉ]]="","",Tableau_Complet[[#This Row],[NIVEAU DE PRIORITÉ]])</f>
        <v/>
      </c>
      <c r="AA132" s="135" t="str">
        <f>IF(Tableau_Complet[[#This Row],[COÛTS DE REMPLACEMENT (dollars 2024) avant Taxes]]="","",Tableau_Complet[[#This Row],[COÛTS DE REMPLACEMENT (dollars 2024) avant Taxes]])</f>
        <v/>
      </c>
      <c r="AB132" s="135" t="s">
        <v>121</v>
      </c>
      <c r="AC132" s="135" t="s">
        <v>121</v>
      </c>
      <c r="AD132" s="135" t="s">
        <v>121</v>
      </c>
      <c r="AE132" s="135" t="str">
        <f t="shared" si="31"/>
        <v/>
      </c>
      <c r="AF132" s="135" t="str">
        <f t="shared" si="32"/>
        <v/>
      </c>
      <c r="AG132" s="135" t="str">
        <f t="shared" si="33"/>
        <v/>
      </c>
      <c r="AP132" s="22"/>
      <c r="AR132" s="23"/>
      <c r="AS132" s="13"/>
      <c r="AT132" s="22"/>
      <c r="AU132" s="23"/>
      <c r="AY132" s="14"/>
      <c r="AZ132" s="24"/>
    </row>
    <row r="133" spans="1:52" s="21" customFormat="1" ht="36" x14ac:dyDescent="0.25">
      <c r="A133" s="73"/>
      <c r="B133" s="73"/>
      <c r="C133" s="74" t="s">
        <v>231</v>
      </c>
      <c r="D133" s="74" t="s">
        <v>132</v>
      </c>
      <c r="E133" s="74"/>
      <c r="F133" s="74"/>
      <c r="G133" s="74">
        <v>0</v>
      </c>
      <c r="H133" s="75" t="s">
        <v>133</v>
      </c>
      <c r="I133" s="76"/>
      <c r="J133" s="77"/>
      <c r="K133" s="78"/>
      <c r="L133" s="79">
        <v>0</v>
      </c>
      <c r="M133" s="250" t="s">
        <v>134</v>
      </c>
      <c r="N133" s="337"/>
      <c r="O133" s="269"/>
      <c r="P133" s="346">
        <f t="shared" si="23"/>
        <v>0</v>
      </c>
      <c r="Q133" s="347">
        <f t="shared" si="24"/>
        <v>0</v>
      </c>
      <c r="R133" s="347">
        <f t="shared" si="25"/>
        <v>0</v>
      </c>
      <c r="S133" s="348">
        <f t="shared" si="26"/>
        <v>0</v>
      </c>
      <c r="T133" s="349">
        <f t="shared" si="27"/>
        <v>0</v>
      </c>
      <c r="U133" s="345">
        <f t="shared" si="28"/>
        <v>0</v>
      </c>
      <c r="V133" s="345">
        <f t="shared" si="29"/>
        <v>0</v>
      </c>
      <c r="W133" s="345">
        <f t="shared" si="30"/>
        <v>0</v>
      </c>
      <c r="X133" s="154" t="str">
        <f>""</f>
        <v/>
      </c>
      <c r="Y133" s="355" t="str">
        <f>IF(Tableau_Complet[[#This Row],[ÉLÉMENTS]]="","",Tableau_Complet[[#This Row],[ÉLÉMENTS]])</f>
        <v>Trappe d'accès à l'entretoit</v>
      </c>
      <c r="Z133" s="356" t="str">
        <f>IF(Tableau_Complet[[#This Row],[NIVEAU DE PRIORITÉ]]="","",Tableau_Complet[[#This Row],[NIVEAU DE PRIORITÉ]])</f>
        <v>n/a</v>
      </c>
      <c r="AA133" s="356">
        <f>IF(Tableau_Complet[[#This Row],[COÛTS DE REMPLACEMENT (dollars 2024) avant Taxes]]="","",Tableau_Complet[[#This Row],[COÛTS DE REMPLACEMENT (dollars 2024) avant Taxes]])</f>
        <v>0</v>
      </c>
      <c r="AB133" s="273" t="s">
        <v>121</v>
      </c>
      <c r="AC133" s="273" t="s">
        <v>127</v>
      </c>
      <c r="AD133" s="273" t="s">
        <v>127</v>
      </c>
      <c r="AE133" s="356">
        <f t="shared" si="31"/>
        <v>0</v>
      </c>
      <c r="AF133" s="356">
        <f t="shared" si="32"/>
        <v>0</v>
      </c>
      <c r="AG133" s="356">
        <f t="shared" si="33"/>
        <v>0</v>
      </c>
      <c r="AP133" s="22"/>
      <c r="AR133" s="23"/>
      <c r="AS133" s="13"/>
      <c r="AT133" s="22"/>
      <c r="AU133" s="23"/>
      <c r="AY133" s="14"/>
      <c r="AZ133" s="24"/>
    </row>
    <row r="134" spans="1:52" s="21" customFormat="1" ht="36" x14ac:dyDescent="0.25">
      <c r="A134" s="73"/>
      <c r="B134" s="73"/>
      <c r="C134" s="74" t="s">
        <v>232</v>
      </c>
      <c r="D134" s="74" t="s">
        <v>132</v>
      </c>
      <c r="E134" s="74"/>
      <c r="F134" s="74"/>
      <c r="G134" s="74">
        <v>0</v>
      </c>
      <c r="H134" s="75" t="s">
        <v>133</v>
      </c>
      <c r="I134" s="76"/>
      <c r="J134" s="77"/>
      <c r="K134" s="78"/>
      <c r="L134" s="79">
        <v>0</v>
      </c>
      <c r="M134" s="250" t="s">
        <v>134</v>
      </c>
      <c r="N134" s="337"/>
      <c r="O134" s="269"/>
      <c r="P134" s="346">
        <f t="shared" si="23"/>
        <v>0</v>
      </c>
      <c r="Q134" s="347">
        <f t="shared" si="24"/>
        <v>0</v>
      </c>
      <c r="R134" s="347">
        <f t="shared" si="25"/>
        <v>0</v>
      </c>
      <c r="S134" s="348">
        <f t="shared" si="26"/>
        <v>0</v>
      </c>
      <c r="T134" s="349">
        <f t="shared" si="27"/>
        <v>0</v>
      </c>
      <c r="U134" s="345">
        <f t="shared" si="28"/>
        <v>0</v>
      </c>
      <c r="V134" s="345">
        <f t="shared" si="29"/>
        <v>0</v>
      </c>
      <c r="W134" s="345">
        <f t="shared" si="30"/>
        <v>0</v>
      </c>
      <c r="X134" s="154" t="str">
        <f>""</f>
        <v/>
      </c>
      <c r="Y134" s="355" t="str">
        <f>IF(Tableau_Complet[[#This Row],[ÉLÉMENTS]]="","",Tableau_Complet[[#This Row],[ÉLÉMENTS]])</f>
        <v>Circulation dans l'entretoit</v>
      </c>
      <c r="Z134" s="356" t="str">
        <f>IF(Tableau_Complet[[#This Row],[NIVEAU DE PRIORITÉ]]="","",Tableau_Complet[[#This Row],[NIVEAU DE PRIORITÉ]])</f>
        <v>n/a</v>
      </c>
      <c r="AA134" s="356">
        <f>IF(Tableau_Complet[[#This Row],[COÛTS DE REMPLACEMENT (dollars 2024) avant Taxes]]="","",Tableau_Complet[[#This Row],[COÛTS DE REMPLACEMENT (dollars 2024) avant Taxes]])</f>
        <v>0</v>
      </c>
      <c r="AB134" s="273" t="s">
        <v>121</v>
      </c>
      <c r="AC134" s="273" t="s">
        <v>127</v>
      </c>
      <c r="AD134" s="273" t="s">
        <v>127</v>
      </c>
      <c r="AE134" s="356">
        <f t="shared" si="31"/>
        <v>0</v>
      </c>
      <c r="AF134" s="356">
        <f t="shared" si="32"/>
        <v>0</v>
      </c>
      <c r="AG134" s="356">
        <f t="shared" si="33"/>
        <v>0</v>
      </c>
      <c r="AP134" s="22"/>
      <c r="AR134" s="23"/>
      <c r="AS134" s="13"/>
      <c r="AT134" s="22"/>
      <c r="AU134" s="23"/>
      <c r="AY134" s="14"/>
      <c r="AZ134" s="24"/>
    </row>
    <row r="135" spans="1:52" s="114" customFormat="1" ht="75" customHeight="1" x14ac:dyDescent="0.25">
      <c r="A135" s="73"/>
      <c r="B135" s="73"/>
      <c r="C135" s="74" t="s">
        <v>233</v>
      </c>
      <c r="D135" s="74" t="s">
        <v>132</v>
      </c>
      <c r="E135" s="74"/>
      <c r="F135" s="74"/>
      <c r="G135" s="74">
        <v>0</v>
      </c>
      <c r="H135" s="75" t="s">
        <v>133</v>
      </c>
      <c r="I135" s="76"/>
      <c r="J135" s="77"/>
      <c r="K135" s="78"/>
      <c r="L135" s="79">
        <v>0</v>
      </c>
      <c r="M135" s="250" t="s">
        <v>134</v>
      </c>
      <c r="N135" s="337"/>
      <c r="O135" s="269"/>
      <c r="P135" s="346">
        <f t="shared" si="23"/>
        <v>0</v>
      </c>
      <c r="Q135" s="347">
        <f t="shared" si="24"/>
        <v>0</v>
      </c>
      <c r="R135" s="347">
        <f t="shared" si="25"/>
        <v>0</v>
      </c>
      <c r="S135" s="348">
        <f t="shared" si="26"/>
        <v>0</v>
      </c>
      <c r="T135" s="349">
        <f t="shared" si="27"/>
        <v>0</v>
      </c>
      <c r="U135" s="345">
        <f t="shared" si="28"/>
        <v>0</v>
      </c>
      <c r="V135" s="345">
        <f t="shared" si="29"/>
        <v>0</v>
      </c>
      <c r="W135" s="345">
        <f t="shared" si="30"/>
        <v>0</v>
      </c>
      <c r="X135" s="154" t="str">
        <f>""</f>
        <v/>
      </c>
      <c r="Y135" s="355" t="str">
        <f>IF(Tableau_Complet[[#This Row],[ÉLÉMENTS]]="","",Tableau_Complet[[#This Row],[ÉLÉMENTS]])</f>
        <v>Isolation et pare-vapeur à l'entretoit</v>
      </c>
      <c r="Z135" s="356" t="str">
        <f>IF(Tableau_Complet[[#This Row],[NIVEAU DE PRIORITÉ]]="","",Tableau_Complet[[#This Row],[NIVEAU DE PRIORITÉ]])</f>
        <v>n/a</v>
      </c>
      <c r="AA135" s="356">
        <f>IF(Tableau_Complet[[#This Row],[COÛTS DE REMPLACEMENT (dollars 2024) avant Taxes]]="","",Tableau_Complet[[#This Row],[COÛTS DE REMPLACEMENT (dollars 2024) avant Taxes]])</f>
        <v>0</v>
      </c>
      <c r="AB135" s="273" t="s">
        <v>121</v>
      </c>
      <c r="AC135" s="273" t="s">
        <v>127</v>
      </c>
      <c r="AD135" s="273" t="s">
        <v>127</v>
      </c>
      <c r="AE135" s="356">
        <f t="shared" si="31"/>
        <v>0</v>
      </c>
      <c r="AF135" s="356">
        <f t="shared" si="32"/>
        <v>0</v>
      </c>
      <c r="AG135" s="356">
        <f t="shared" si="33"/>
        <v>0</v>
      </c>
      <c r="AP135" s="115"/>
      <c r="AR135" s="116"/>
      <c r="AS135" s="117"/>
      <c r="AT135" s="115"/>
      <c r="AU135" s="116"/>
      <c r="AY135" s="118"/>
      <c r="AZ135" s="119"/>
    </row>
    <row r="136" spans="1:52" s="21" customFormat="1" ht="36" x14ac:dyDescent="0.25">
      <c r="A136" s="73"/>
      <c r="B136" s="73"/>
      <c r="C136" s="74" t="s">
        <v>234</v>
      </c>
      <c r="D136" s="74" t="s">
        <v>132</v>
      </c>
      <c r="E136" s="74"/>
      <c r="F136" s="74"/>
      <c r="G136" s="74">
        <v>0</v>
      </c>
      <c r="H136" s="75" t="s">
        <v>133</v>
      </c>
      <c r="I136" s="76"/>
      <c r="J136" s="77"/>
      <c r="K136" s="78"/>
      <c r="L136" s="79">
        <v>0</v>
      </c>
      <c r="M136" s="250" t="s">
        <v>134</v>
      </c>
      <c r="N136" s="337"/>
      <c r="O136" s="269"/>
      <c r="P136" s="346">
        <f t="shared" si="23"/>
        <v>0</v>
      </c>
      <c r="Q136" s="347">
        <f t="shared" si="24"/>
        <v>0</v>
      </c>
      <c r="R136" s="347">
        <f t="shared" si="25"/>
        <v>0</v>
      </c>
      <c r="S136" s="348">
        <f t="shared" si="26"/>
        <v>0</v>
      </c>
      <c r="T136" s="349">
        <f t="shared" si="27"/>
        <v>0</v>
      </c>
      <c r="U136" s="345">
        <f t="shared" si="28"/>
        <v>0</v>
      </c>
      <c r="V136" s="345">
        <f t="shared" si="29"/>
        <v>0</v>
      </c>
      <c r="W136" s="345">
        <f t="shared" si="30"/>
        <v>0</v>
      </c>
      <c r="X136" s="154" t="str">
        <f>""</f>
        <v/>
      </c>
      <c r="Y136" s="355" t="str">
        <f>IF(Tableau_Complet[[#This Row],[ÉLÉMENTS]]="","",Tableau_Complet[[#This Row],[ÉLÉMENTS]])</f>
        <v>Coupe-feu dans l'entretoit</v>
      </c>
      <c r="Z136" s="356" t="str">
        <f>IF(Tableau_Complet[[#This Row],[NIVEAU DE PRIORITÉ]]="","",Tableau_Complet[[#This Row],[NIVEAU DE PRIORITÉ]])</f>
        <v>n/a</v>
      </c>
      <c r="AA136" s="356">
        <f>IF(Tableau_Complet[[#This Row],[COÛTS DE REMPLACEMENT (dollars 2024) avant Taxes]]="","",Tableau_Complet[[#This Row],[COÛTS DE REMPLACEMENT (dollars 2024) avant Taxes]])</f>
        <v>0</v>
      </c>
      <c r="AB136" s="273" t="s">
        <v>121</v>
      </c>
      <c r="AC136" s="273" t="s">
        <v>127</v>
      </c>
      <c r="AD136" s="273" t="s">
        <v>127</v>
      </c>
      <c r="AE136" s="356">
        <f t="shared" si="31"/>
        <v>0</v>
      </c>
      <c r="AF136" s="356">
        <f t="shared" si="32"/>
        <v>0</v>
      </c>
      <c r="AG136" s="356">
        <f t="shared" si="33"/>
        <v>0</v>
      </c>
      <c r="AP136" s="22"/>
      <c r="AR136" s="23"/>
      <c r="AS136" s="13"/>
      <c r="AT136" s="22"/>
      <c r="AU136" s="23"/>
      <c r="AY136" s="14"/>
      <c r="AZ136" s="24"/>
    </row>
    <row r="137" spans="1:52" s="137" customFormat="1" ht="75" customHeight="1" x14ac:dyDescent="0.25">
      <c r="A137" s="73"/>
      <c r="B137" s="73"/>
      <c r="C137" s="74" t="s">
        <v>235</v>
      </c>
      <c r="D137" s="74" t="s">
        <v>154</v>
      </c>
      <c r="E137" s="74"/>
      <c r="F137" s="74"/>
      <c r="G137" s="74">
        <v>0</v>
      </c>
      <c r="H137" s="75" t="s">
        <v>133</v>
      </c>
      <c r="I137" s="76"/>
      <c r="J137" s="77"/>
      <c r="K137" s="78"/>
      <c r="L137" s="79">
        <v>0</v>
      </c>
      <c r="M137" s="250" t="s">
        <v>134</v>
      </c>
      <c r="N137" s="337"/>
      <c r="O137" s="269"/>
      <c r="P137" s="346">
        <f t="shared" si="23"/>
        <v>0</v>
      </c>
      <c r="Q137" s="347">
        <f t="shared" si="24"/>
        <v>0</v>
      </c>
      <c r="R137" s="347">
        <f t="shared" si="25"/>
        <v>0</v>
      </c>
      <c r="S137" s="348">
        <f t="shared" si="26"/>
        <v>0</v>
      </c>
      <c r="T137" s="349">
        <f t="shared" si="27"/>
        <v>0</v>
      </c>
      <c r="U137" s="345">
        <f t="shared" si="28"/>
        <v>0</v>
      </c>
      <c r="V137" s="345">
        <f t="shared" si="29"/>
        <v>0</v>
      </c>
      <c r="W137" s="345">
        <f t="shared" si="30"/>
        <v>0</v>
      </c>
      <c r="X137" s="154" t="str">
        <f>""</f>
        <v/>
      </c>
      <c r="Y137" s="355" t="str">
        <f>IF(Tableau_Complet[[#This Row],[ÉLÉMENTS]]="","",Tableau_Complet[[#This Row],[ÉLÉMENTS]])</f>
        <v>Ventilateurs muraux d'entretoit</v>
      </c>
      <c r="Z137" s="356" t="str">
        <f>IF(Tableau_Complet[[#This Row],[NIVEAU DE PRIORITÉ]]="","",Tableau_Complet[[#This Row],[NIVEAU DE PRIORITÉ]])</f>
        <v>n/a</v>
      </c>
      <c r="AA137" s="356">
        <f>IF(Tableau_Complet[[#This Row],[COÛTS DE REMPLACEMENT (dollars 2024) avant Taxes]]="","",Tableau_Complet[[#This Row],[COÛTS DE REMPLACEMENT (dollars 2024) avant Taxes]])</f>
        <v>0</v>
      </c>
      <c r="AB137" s="273" t="s">
        <v>121</v>
      </c>
      <c r="AC137" s="273" t="s">
        <v>127</v>
      </c>
      <c r="AD137" s="273" t="s">
        <v>127</v>
      </c>
      <c r="AE137" s="356">
        <f t="shared" si="31"/>
        <v>0</v>
      </c>
      <c r="AF137" s="356">
        <f t="shared" si="32"/>
        <v>0</v>
      </c>
      <c r="AG137" s="356">
        <f t="shared" si="33"/>
        <v>0</v>
      </c>
      <c r="AP137" s="138"/>
      <c r="AR137" s="139"/>
      <c r="AS137" s="140"/>
      <c r="AT137" s="138"/>
      <c r="AU137" s="139"/>
      <c r="AY137" s="141"/>
      <c r="AZ137" s="142"/>
    </row>
    <row r="138" spans="1:52" s="21" customFormat="1" ht="18" x14ac:dyDescent="0.25">
      <c r="A138" s="73"/>
      <c r="B138" s="73"/>
      <c r="C138" s="74"/>
      <c r="D138" s="74"/>
      <c r="E138" s="74"/>
      <c r="F138" s="74"/>
      <c r="G138" s="74"/>
      <c r="H138" s="75"/>
      <c r="I138" s="76"/>
      <c r="J138" s="77"/>
      <c r="K138" s="78"/>
      <c r="L138" s="79"/>
      <c r="M138" s="250"/>
      <c r="N138" s="337"/>
      <c r="O138" s="269"/>
      <c r="P138" s="346">
        <f t="shared" ref="P138:P201" si="34">IF(M138="Urgent",L138,0)</f>
        <v>0</v>
      </c>
      <c r="Q138" s="347">
        <f t="shared" ref="Q138:Q201" si="35">IF(M138="Prioritaire",L138,0)</f>
        <v>0</v>
      </c>
      <c r="R138" s="347">
        <f t="shared" ref="R138:R201" si="36">IF(M138="Requis",L138,0)</f>
        <v>0</v>
      </c>
      <c r="S138" s="348">
        <f t="shared" ref="S138:S201" si="37">IF(M138="Recommandé",L138,0)</f>
        <v>0</v>
      </c>
      <c r="T138" s="349">
        <f t="shared" si="27"/>
        <v>0</v>
      </c>
      <c r="U138" s="345">
        <f t="shared" si="28"/>
        <v>0</v>
      </c>
      <c r="V138" s="345">
        <f t="shared" si="29"/>
        <v>0</v>
      </c>
      <c r="W138" s="345">
        <f t="shared" si="30"/>
        <v>0</v>
      </c>
      <c r="X138" s="154" t="str">
        <f>""</f>
        <v/>
      </c>
      <c r="Y138" s="355" t="str">
        <f>IF(Tableau_Complet[[#This Row],[ÉLÉMENTS]]="","",Tableau_Complet[[#This Row],[ÉLÉMENTS]])</f>
        <v/>
      </c>
      <c r="Z138" s="356" t="str">
        <f>IF(Tableau_Complet[[#This Row],[NIVEAU DE PRIORITÉ]]="","",Tableau_Complet[[#This Row],[NIVEAU DE PRIORITÉ]])</f>
        <v/>
      </c>
      <c r="AA138" s="356" t="str">
        <f>IF(Tableau_Complet[[#This Row],[COÛTS DE REMPLACEMENT (dollars 2024) avant Taxes]]="","",Tableau_Complet[[#This Row],[COÛTS DE REMPLACEMENT (dollars 2024) avant Taxes]])</f>
        <v/>
      </c>
      <c r="AB138" s="273" t="s">
        <v>121</v>
      </c>
      <c r="AC138" s="273" t="s">
        <v>127</v>
      </c>
      <c r="AD138" s="273" t="s">
        <v>127</v>
      </c>
      <c r="AE138" s="356" t="str">
        <f t="shared" si="31"/>
        <v/>
      </c>
      <c r="AF138" s="356" t="str">
        <f t="shared" si="32"/>
        <v/>
      </c>
      <c r="AG138" s="356" t="str">
        <f t="shared" si="33"/>
        <v/>
      </c>
      <c r="AP138" s="22"/>
      <c r="AR138" s="23"/>
      <c r="AS138" s="13"/>
      <c r="AT138" s="22"/>
      <c r="AU138" s="23"/>
      <c r="AY138" s="14"/>
      <c r="AZ138" s="24"/>
    </row>
    <row r="139" spans="1:52" s="21" customFormat="1" ht="54" x14ac:dyDescent="0.25">
      <c r="A139" s="101" t="s">
        <v>236</v>
      </c>
      <c r="B139" s="101"/>
      <c r="C139" s="102" t="s">
        <v>237</v>
      </c>
      <c r="D139" s="102"/>
      <c r="E139" s="102"/>
      <c r="F139" s="102"/>
      <c r="G139" s="102"/>
      <c r="H139" s="103"/>
      <c r="I139" s="104"/>
      <c r="J139" s="105"/>
      <c r="K139" s="106"/>
      <c r="L139" s="107"/>
      <c r="M139" s="108"/>
      <c r="N139" s="109"/>
      <c r="O139" s="101"/>
      <c r="P139" s="143">
        <f t="shared" si="34"/>
        <v>0</v>
      </c>
      <c r="Q139" s="144">
        <f t="shared" si="35"/>
        <v>0</v>
      </c>
      <c r="R139" s="144">
        <f t="shared" si="36"/>
        <v>0</v>
      </c>
      <c r="S139" s="145">
        <f t="shared" si="37"/>
        <v>0</v>
      </c>
      <c r="T139" s="146">
        <f t="shared" si="27"/>
        <v>0</v>
      </c>
      <c r="U139" s="147">
        <f t="shared" si="28"/>
        <v>0</v>
      </c>
      <c r="V139" s="147">
        <f t="shared" si="29"/>
        <v>0</v>
      </c>
      <c r="W139" s="147">
        <f t="shared" si="30"/>
        <v>0</v>
      </c>
      <c r="X139" s="112" t="str">
        <f>""</f>
        <v/>
      </c>
      <c r="Y139" s="113" t="str">
        <f>IF(Tableau_Complet[[#This Row],[ÉLÉMENTS]]="","",Tableau_Complet[[#This Row],[ÉLÉMENTS]])</f>
        <v>AMÉNAGEMENT INTÉRIEUR (aire commune)</v>
      </c>
      <c r="Z139" s="112" t="str">
        <f>IF(Tableau_Complet[[#This Row],[NIVEAU DE PRIORITÉ]]="","",Tableau_Complet[[#This Row],[NIVEAU DE PRIORITÉ]])</f>
        <v/>
      </c>
      <c r="AA139" s="112" t="str">
        <f>IF(Tableau_Complet[[#This Row],[COÛTS DE REMPLACEMENT (dollars 2024) avant Taxes]]="","",Tableau_Complet[[#This Row],[COÛTS DE REMPLACEMENT (dollars 2024) avant Taxes]])</f>
        <v/>
      </c>
      <c r="AB139" s="112" t="s">
        <v>121</v>
      </c>
      <c r="AC139" s="112" t="s">
        <v>121</v>
      </c>
      <c r="AD139" s="112" t="s">
        <v>121</v>
      </c>
      <c r="AE139" s="112" t="str">
        <f t="shared" si="31"/>
        <v/>
      </c>
      <c r="AF139" s="112" t="str">
        <f t="shared" si="32"/>
        <v/>
      </c>
      <c r="AG139" s="112" t="str">
        <f t="shared" si="33"/>
        <v/>
      </c>
      <c r="AP139" s="22"/>
      <c r="AR139" s="23"/>
      <c r="AS139" s="13"/>
      <c r="AT139" s="22"/>
      <c r="AU139" s="23"/>
      <c r="AY139" s="14"/>
      <c r="AZ139" s="24"/>
    </row>
    <row r="140" spans="1:52" s="21" customFormat="1" ht="18" x14ac:dyDescent="0.25">
      <c r="A140" s="73"/>
      <c r="B140" s="73"/>
      <c r="C140" s="74"/>
      <c r="D140" s="74"/>
      <c r="E140" s="74"/>
      <c r="F140" s="74"/>
      <c r="G140" s="74"/>
      <c r="H140" s="75"/>
      <c r="I140" s="76"/>
      <c r="J140" s="77"/>
      <c r="K140" s="78"/>
      <c r="L140" s="79"/>
      <c r="M140" s="250"/>
      <c r="N140" s="337"/>
      <c r="O140" s="269"/>
      <c r="P140" s="346">
        <f t="shared" si="34"/>
        <v>0</v>
      </c>
      <c r="Q140" s="347">
        <f t="shared" si="35"/>
        <v>0</v>
      </c>
      <c r="R140" s="347">
        <f t="shared" si="36"/>
        <v>0</v>
      </c>
      <c r="S140" s="348">
        <f t="shared" si="37"/>
        <v>0</v>
      </c>
      <c r="T140" s="349">
        <f t="shared" si="27"/>
        <v>0</v>
      </c>
      <c r="U140" s="345">
        <f t="shared" si="28"/>
        <v>0</v>
      </c>
      <c r="V140" s="345">
        <f t="shared" si="29"/>
        <v>0</v>
      </c>
      <c r="W140" s="345">
        <f t="shared" si="30"/>
        <v>0</v>
      </c>
      <c r="X140" s="154" t="str">
        <f>""</f>
        <v/>
      </c>
      <c r="Y140" s="355" t="str">
        <f>IF(Tableau_Complet[[#This Row],[ÉLÉMENTS]]="","",Tableau_Complet[[#This Row],[ÉLÉMENTS]])</f>
        <v/>
      </c>
      <c r="Z140" s="356" t="str">
        <f>IF(Tableau_Complet[[#This Row],[NIVEAU DE PRIORITÉ]]="","",Tableau_Complet[[#This Row],[NIVEAU DE PRIORITÉ]])</f>
        <v/>
      </c>
      <c r="AA140" s="356" t="str">
        <f>IF(Tableau_Complet[[#This Row],[COÛTS DE REMPLACEMENT (dollars 2024) avant Taxes]]="","",Tableau_Complet[[#This Row],[COÛTS DE REMPLACEMENT (dollars 2024) avant Taxes]])</f>
        <v/>
      </c>
      <c r="AB140" s="273" t="s">
        <v>121</v>
      </c>
      <c r="AC140" s="273" t="s">
        <v>127</v>
      </c>
      <c r="AD140" s="273" t="s">
        <v>127</v>
      </c>
      <c r="AE140" s="356" t="str">
        <f t="shared" si="31"/>
        <v/>
      </c>
      <c r="AF140" s="356" t="str">
        <f t="shared" si="32"/>
        <v/>
      </c>
      <c r="AG140" s="356" t="str">
        <f t="shared" si="33"/>
        <v/>
      </c>
      <c r="AP140" s="22"/>
      <c r="AR140" s="23"/>
      <c r="AS140" s="13"/>
      <c r="AT140" s="22"/>
      <c r="AU140" s="23"/>
      <c r="AY140" s="14"/>
      <c r="AZ140" s="24"/>
    </row>
    <row r="141" spans="1:52" s="21" customFormat="1" ht="18" x14ac:dyDescent="0.25">
      <c r="A141" s="124" t="s">
        <v>238</v>
      </c>
      <c r="B141" s="124"/>
      <c r="C141" s="125" t="s">
        <v>239</v>
      </c>
      <c r="D141" s="125"/>
      <c r="E141" s="125"/>
      <c r="F141" s="125"/>
      <c r="G141" s="125"/>
      <c r="H141" s="126"/>
      <c r="I141" s="127"/>
      <c r="J141" s="128"/>
      <c r="K141" s="129"/>
      <c r="L141" s="130"/>
      <c r="M141" s="131"/>
      <c r="N141" s="132">
        <f>SUM(L142:L153)</f>
        <v>0</v>
      </c>
      <c r="O141" s="124"/>
      <c r="P141" s="121">
        <f t="shared" si="34"/>
        <v>0</v>
      </c>
      <c r="Q141" s="122">
        <f t="shared" si="35"/>
        <v>0</v>
      </c>
      <c r="R141" s="122">
        <f t="shared" si="36"/>
        <v>0</v>
      </c>
      <c r="S141" s="123">
        <f t="shared" si="37"/>
        <v>0</v>
      </c>
      <c r="T141" s="133">
        <f t="shared" si="27"/>
        <v>0</v>
      </c>
      <c r="U141" s="134">
        <f t="shared" si="28"/>
        <v>0</v>
      </c>
      <c r="V141" s="134">
        <f t="shared" si="29"/>
        <v>0</v>
      </c>
      <c r="W141" s="134">
        <f t="shared" si="30"/>
        <v>0</v>
      </c>
      <c r="X141" s="135" t="str">
        <f>""</f>
        <v/>
      </c>
      <c r="Y141" s="136" t="str">
        <f>IF(Tableau_Complet[[#This Row],[ÉLÉMENTS]]="","",Tableau_Complet[[#This Row],[ÉLÉMENTS]])</f>
        <v>CLOISONS</v>
      </c>
      <c r="Z141" s="135" t="str">
        <f>IF(Tableau_Complet[[#This Row],[NIVEAU DE PRIORITÉ]]="","",Tableau_Complet[[#This Row],[NIVEAU DE PRIORITÉ]])</f>
        <v/>
      </c>
      <c r="AA141" s="135" t="str">
        <f>IF(Tableau_Complet[[#This Row],[COÛTS DE REMPLACEMENT (dollars 2024) avant Taxes]]="","",Tableau_Complet[[#This Row],[COÛTS DE REMPLACEMENT (dollars 2024) avant Taxes]])</f>
        <v/>
      </c>
      <c r="AB141" s="135" t="s">
        <v>121</v>
      </c>
      <c r="AC141" s="135" t="s">
        <v>127</v>
      </c>
      <c r="AD141" s="135" t="s">
        <v>127</v>
      </c>
      <c r="AE141" s="135" t="str">
        <f t="shared" si="31"/>
        <v/>
      </c>
      <c r="AF141" s="135" t="str">
        <f t="shared" si="32"/>
        <v/>
      </c>
      <c r="AG141" s="135" t="str">
        <f t="shared" si="33"/>
        <v/>
      </c>
      <c r="AP141" s="22"/>
      <c r="AR141" s="23"/>
      <c r="AS141" s="13"/>
      <c r="AT141" s="22"/>
      <c r="AU141" s="23"/>
      <c r="AY141" s="14"/>
      <c r="AZ141" s="24"/>
    </row>
    <row r="142" spans="1:52" s="21" customFormat="1" ht="18" x14ac:dyDescent="0.25">
      <c r="A142" s="73"/>
      <c r="B142" s="73"/>
      <c r="C142" s="74" t="s">
        <v>240</v>
      </c>
      <c r="D142" s="74" t="s">
        <v>132</v>
      </c>
      <c r="E142" s="74"/>
      <c r="F142" s="74"/>
      <c r="G142" s="74">
        <v>0</v>
      </c>
      <c r="H142" s="75" t="s">
        <v>133</v>
      </c>
      <c r="I142" s="76"/>
      <c r="J142" s="77"/>
      <c r="K142" s="78"/>
      <c r="L142" s="79">
        <v>0</v>
      </c>
      <c r="M142" s="250" t="s">
        <v>134</v>
      </c>
      <c r="N142" s="337"/>
      <c r="O142" s="269"/>
      <c r="P142" s="346">
        <f t="shared" si="34"/>
        <v>0</v>
      </c>
      <c r="Q142" s="347">
        <f t="shared" si="35"/>
        <v>0</v>
      </c>
      <c r="R142" s="347">
        <f t="shared" si="36"/>
        <v>0</v>
      </c>
      <c r="S142" s="348">
        <f t="shared" si="37"/>
        <v>0</v>
      </c>
      <c r="T142" s="349">
        <f t="shared" ref="T142:T205" si="38">IF(AND(K142&gt;=0,K142&lt;2),L142,0)</f>
        <v>0</v>
      </c>
      <c r="U142" s="345">
        <f t="shared" ref="U142:U205" si="39">IF(AND(K142&gt;=2,K142&lt;6),L142,0)</f>
        <v>0</v>
      </c>
      <c r="V142" s="345">
        <f t="shared" ref="V142:V205" si="40">IF(AND(K142&gt;=6,K142&lt;11),L142,0)</f>
        <v>0</v>
      </c>
      <c r="W142" s="345">
        <f t="shared" ref="W142:W205" si="41">IF(AND(K142&gt;=11,K142&lt;26),L142,0)</f>
        <v>0</v>
      </c>
      <c r="X142" s="154" t="str">
        <f>""</f>
        <v/>
      </c>
      <c r="Y142" s="355" t="str">
        <f>IF(Tableau_Complet[[#This Row],[ÉLÉMENTS]]="","",Tableau_Complet[[#This Row],[ÉLÉMENTS]])</f>
        <v>Cloisons</v>
      </c>
      <c r="Z142" s="356" t="str">
        <f>IF(Tableau_Complet[[#This Row],[NIVEAU DE PRIORITÉ]]="","",Tableau_Complet[[#This Row],[NIVEAU DE PRIORITÉ]])</f>
        <v>n/a</v>
      </c>
      <c r="AA142" s="356">
        <f>IF(Tableau_Complet[[#This Row],[COÛTS DE REMPLACEMENT (dollars 2024) avant Taxes]]="","",Tableau_Complet[[#This Row],[COÛTS DE REMPLACEMENT (dollars 2024) avant Taxes]])</f>
        <v>0</v>
      </c>
      <c r="AB142" s="273" t="s">
        <v>121</v>
      </c>
      <c r="AC142" s="273" t="s">
        <v>127</v>
      </c>
      <c r="AD142" s="273" t="s">
        <v>127</v>
      </c>
      <c r="AE142" s="356">
        <f t="shared" ref="AE142:AE205" si="42">IF(AA142="","",IF(AB142="Oui",AA142,0))</f>
        <v>0</v>
      </c>
      <c r="AF142" s="356">
        <f t="shared" ref="AF142:AF205" si="43">IF($AA142="","",IF(AC142="Oui",$AA142,0))</f>
        <v>0</v>
      </c>
      <c r="AG142" s="356">
        <f t="shared" ref="AG142:AG205" si="44">IF($AA142="","",IF(AD142="Oui",$AA142,0))</f>
        <v>0</v>
      </c>
      <c r="AP142" s="22"/>
      <c r="AR142" s="23"/>
      <c r="AS142" s="13"/>
      <c r="AT142" s="22"/>
      <c r="AU142" s="23"/>
      <c r="AY142" s="14"/>
      <c r="AZ142" s="24"/>
    </row>
    <row r="143" spans="1:52" s="21" customFormat="1" ht="36" x14ac:dyDescent="0.25">
      <c r="A143" s="73"/>
      <c r="B143" s="73"/>
      <c r="C143" s="74" t="s">
        <v>241</v>
      </c>
      <c r="D143" s="74" t="s">
        <v>132</v>
      </c>
      <c r="E143" s="74"/>
      <c r="F143" s="74"/>
      <c r="G143" s="74">
        <v>0</v>
      </c>
      <c r="H143" s="75" t="s">
        <v>133</v>
      </c>
      <c r="I143" s="76"/>
      <c r="J143" s="77"/>
      <c r="K143" s="78"/>
      <c r="L143" s="79">
        <v>0</v>
      </c>
      <c r="M143" s="250" t="s">
        <v>134</v>
      </c>
      <c r="N143" s="337"/>
      <c r="O143" s="269"/>
      <c r="P143" s="346">
        <f t="shared" si="34"/>
        <v>0</v>
      </c>
      <c r="Q143" s="347">
        <f t="shared" si="35"/>
        <v>0</v>
      </c>
      <c r="R143" s="347">
        <f t="shared" si="36"/>
        <v>0</v>
      </c>
      <c r="S143" s="348">
        <f t="shared" si="37"/>
        <v>0</v>
      </c>
      <c r="T143" s="349">
        <f t="shared" si="38"/>
        <v>0</v>
      </c>
      <c r="U143" s="345">
        <f t="shared" si="39"/>
        <v>0</v>
      </c>
      <c r="V143" s="345">
        <f t="shared" si="40"/>
        <v>0</v>
      </c>
      <c r="W143" s="345">
        <f t="shared" si="41"/>
        <v>0</v>
      </c>
      <c r="X143" s="154" t="str">
        <f>""</f>
        <v/>
      </c>
      <c r="Y143" s="355" t="str">
        <f>IF(Tableau_Complet[[#This Row],[ÉLÉMENTS]]="","",Tableau_Complet[[#This Row],[ÉLÉMENTS]])</f>
        <v>Cloisonnements coupe-feu</v>
      </c>
      <c r="Z143" s="356" t="str">
        <f>IF(Tableau_Complet[[#This Row],[NIVEAU DE PRIORITÉ]]="","",Tableau_Complet[[#This Row],[NIVEAU DE PRIORITÉ]])</f>
        <v>n/a</v>
      </c>
      <c r="AA143" s="356">
        <f>IF(Tableau_Complet[[#This Row],[COÛTS DE REMPLACEMENT (dollars 2024) avant Taxes]]="","",Tableau_Complet[[#This Row],[COÛTS DE REMPLACEMENT (dollars 2024) avant Taxes]])</f>
        <v>0</v>
      </c>
      <c r="AB143" s="273" t="s">
        <v>121</v>
      </c>
      <c r="AC143" s="273" t="s">
        <v>127</v>
      </c>
      <c r="AD143" s="273" t="s">
        <v>127</v>
      </c>
      <c r="AE143" s="356">
        <f t="shared" si="42"/>
        <v>0</v>
      </c>
      <c r="AF143" s="356">
        <f t="shared" si="43"/>
        <v>0</v>
      </c>
      <c r="AG143" s="356">
        <f t="shared" si="44"/>
        <v>0</v>
      </c>
      <c r="AP143" s="22"/>
      <c r="AR143" s="23"/>
      <c r="AS143" s="13"/>
      <c r="AT143" s="22"/>
      <c r="AU143" s="23"/>
      <c r="AY143" s="14"/>
      <c r="AZ143" s="24"/>
    </row>
    <row r="144" spans="1:52" s="21" customFormat="1" ht="36" x14ac:dyDescent="0.25">
      <c r="A144" s="73"/>
      <c r="B144" s="73"/>
      <c r="C144" s="74" t="s">
        <v>241</v>
      </c>
      <c r="D144" s="74" t="s">
        <v>132</v>
      </c>
      <c r="E144" s="74"/>
      <c r="F144" s="74"/>
      <c r="G144" s="74">
        <v>0</v>
      </c>
      <c r="H144" s="75" t="s">
        <v>133</v>
      </c>
      <c r="I144" s="76"/>
      <c r="J144" s="77"/>
      <c r="K144" s="78"/>
      <c r="L144" s="79">
        <v>0</v>
      </c>
      <c r="M144" s="250" t="s">
        <v>134</v>
      </c>
      <c r="N144" s="337"/>
      <c r="O144" s="269"/>
      <c r="P144" s="346">
        <f t="shared" si="34"/>
        <v>0</v>
      </c>
      <c r="Q144" s="347">
        <f t="shared" si="35"/>
        <v>0</v>
      </c>
      <c r="R144" s="347">
        <f t="shared" si="36"/>
        <v>0</v>
      </c>
      <c r="S144" s="348">
        <f t="shared" si="37"/>
        <v>0</v>
      </c>
      <c r="T144" s="349">
        <f t="shared" si="38"/>
        <v>0</v>
      </c>
      <c r="U144" s="345">
        <f t="shared" si="39"/>
        <v>0</v>
      </c>
      <c r="V144" s="345">
        <f t="shared" si="40"/>
        <v>0</v>
      </c>
      <c r="W144" s="345">
        <f t="shared" si="41"/>
        <v>0</v>
      </c>
      <c r="X144" s="154" t="str">
        <f>""</f>
        <v/>
      </c>
      <c r="Y144" s="355" t="str">
        <f>IF(Tableau_Complet[[#This Row],[ÉLÉMENTS]]="","",Tableau_Complet[[#This Row],[ÉLÉMENTS]])</f>
        <v>Cloisonnements coupe-feu</v>
      </c>
      <c r="Z144" s="356" t="str">
        <f>IF(Tableau_Complet[[#This Row],[NIVEAU DE PRIORITÉ]]="","",Tableau_Complet[[#This Row],[NIVEAU DE PRIORITÉ]])</f>
        <v>n/a</v>
      </c>
      <c r="AA144" s="356">
        <f>IF(Tableau_Complet[[#This Row],[COÛTS DE REMPLACEMENT (dollars 2024) avant Taxes]]="","",Tableau_Complet[[#This Row],[COÛTS DE REMPLACEMENT (dollars 2024) avant Taxes]])</f>
        <v>0</v>
      </c>
      <c r="AB144" s="273" t="s">
        <v>121</v>
      </c>
      <c r="AC144" s="273" t="s">
        <v>127</v>
      </c>
      <c r="AD144" s="273" t="s">
        <v>127</v>
      </c>
      <c r="AE144" s="356">
        <f t="shared" si="42"/>
        <v>0</v>
      </c>
      <c r="AF144" s="356">
        <f t="shared" si="43"/>
        <v>0</v>
      </c>
      <c r="AG144" s="356">
        <f t="shared" si="44"/>
        <v>0</v>
      </c>
      <c r="AP144" s="22"/>
      <c r="AR144" s="23"/>
      <c r="AS144" s="13"/>
      <c r="AT144" s="22"/>
      <c r="AU144" s="23"/>
      <c r="AY144" s="14"/>
      <c r="AZ144" s="24"/>
    </row>
    <row r="145" spans="1:52" s="21" customFormat="1" ht="18" x14ac:dyDescent="0.25">
      <c r="A145" s="73"/>
      <c r="B145" s="73"/>
      <c r="C145" s="74" t="s">
        <v>242</v>
      </c>
      <c r="D145" s="74" t="s">
        <v>132</v>
      </c>
      <c r="E145" s="74"/>
      <c r="F145" s="74"/>
      <c r="G145" s="74">
        <v>0</v>
      </c>
      <c r="H145" s="75" t="s">
        <v>133</v>
      </c>
      <c r="I145" s="76"/>
      <c r="J145" s="77"/>
      <c r="K145" s="78"/>
      <c r="L145" s="79">
        <v>0</v>
      </c>
      <c r="M145" s="250" t="s">
        <v>134</v>
      </c>
      <c r="N145" s="337"/>
      <c r="O145" s="269"/>
      <c r="P145" s="346">
        <f t="shared" si="34"/>
        <v>0</v>
      </c>
      <c r="Q145" s="347">
        <f t="shared" si="35"/>
        <v>0</v>
      </c>
      <c r="R145" s="347">
        <f t="shared" si="36"/>
        <v>0</v>
      </c>
      <c r="S145" s="348">
        <f t="shared" si="37"/>
        <v>0</v>
      </c>
      <c r="T145" s="349">
        <f t="shared" si="38"/>
        <v>0</v>
      </c>
      <c r="U145" s="345">
        <f t="shared" si="39"/>
        <v>0</v>
      </c>
      <c r="V145" s="345">
        <f t="shared" si="40"/>
        <v>0</v>
      </c>
      <c r="W145" s="345">
        <f t="shared" si="41"/>
        <v>0</v>
      </c>
      <c r="X145" s="154" t="str">
        <f>""</f>
        <v/>
      </c>
      <c r="Y145" s="355" t="str">
        <f>IF(Tableau_Complet[[#This Row],[ÉLÉMENTS]]="","",Tableau_Complet[[#This Row],[ÉLÉMENTS]])</f>
        <v>Autres cloisonnements</v>
      </c>
      <c r="Z145" s="356" t="str">
        <f>IF(Tableau_Complet[[#This Row],[NIVEAU DE PRIORITÉ]]="","",Tableau_Complet[[#This Row],[NIVEAU DE PRIORITÉ]])</f>
        <v>n/a</v>
      </c>
      <c r="AA145" s="356">
        <f>IF(Tableau_Complet[[#This Row],[COÛTS DE REMPLACEMENT (dollars 2024) avant Taxes]]="","",Tableau_Complet[[#This Row],[COÛTS DE REMPLACEMENT (dollars 2024) avant Taxes]])</f>
        <v>0</v>
      </c>
      <c r="AB145" s="273" t="s">
        <v>121</v>
      </c>
      <c r="AC145" s="273" t="s">
        <v>127</v>
      </c>
      <c r="AD145" s="273" t="s">
        <v>127</v>
      </c>
      <c r="AE145" s="356">
        <f t="shared" si="42"/>
        <v>0</v>
      </c>
      <c r="AF145" s="356">
        <f t="shared" si="43"/>
        <v>0</v>
      </c>
      <c r="AG145" s="356">
        <f t="shared" si="44"/>
        <v>0</v>
      </c>
      <c r="AP145" s="22"/>
      <c r="AR145" s="23"/>
      <c r="AS145" s="13"/>
      <c r="AT145" s="22"/>
      <c r="AU145" s="23"/>
      <c r="AY145" s="14"/>
      <c r="AZ145" s="24"/>
    </row>
    <row r="146" spans="1:52" s="21" customFormat="1" ht="18" x14ac:dyDescent="0.25">
      <c r="A146" s="73"/>
      <c r="B146" s="73"/>
      <c r="C146" s="74" t="s">
        <v>243</v>
      </c>
      <c r="D146" s="74" t="s">
        <v>125</v>
      </c>
      <c r="E146" s="74"/>
      <c r="F146" s="74"/>
      <c r="G146" s="74">
        <v>0</v>
      </c>
      <c r="H146" s="75" t="s">
        <v>133</v>
      </c>
      <c r="I146" s="76"/>
      <c r="J146" s="77"/>
      <c r="K146" s="78"/>
      <c r="L146" s="79">
        <v>0</v>
      </c>
      <c r="M146" s="250" t="s">
        <v>134</v>
      </c>
      <c r="N146" s="337"/>
      <c r="O146" s="269"/>
      <c r="P146" s="346">
        <f t="shared" si="34"/>
        <v>0</v>
      </c>
      <c r="Q146" s="347">
        <f t="shared" si="35"/>
        <v>0</v>
      </c>
      <c r="R146" s="347">
        <f t="shared" si="36"/>
        <v>0</v>
      </c>
      <c r="S146" s="348">
        <f t="shared" si="37"/>
        <v>0</v>
      </c>
      <c r="T146" s="349">
        <f t="shared" si="38"/>
        <v>0</v>
      </c>
      <c r="U146" s="345">
        <f t="shared" si="39"/>
        <v>0</v>
      </c>
      <c r="V146" s="345">
        <f t="shared" si="40"/>
        <v>0</v>
      </c>
      <c r="W146" s="345">
        <f t="shared" si="41"/>
        <v>0</v>
      </c>
      <c r="X146" s="154" t="str">
        <f>""</f>
        <v/>
      </c>
      <c r="Y146" s="355" t="str">
        <f>IF(Tableau_Complet[[#This Row],[ÉLÉMENTS]]="","",Tableau_Complet[[#This Row],[ÉLÉMENTS]])</f>
        <v>Balustrades intérieures</v>
      </c>
      <c r="Z146" s="356" t="str">
        <f>IF(Tableau_Complet[[#This Row],[NIVEAU DE PRIORITÉ]]="","",Tableau_Complet[[#This Row],[NIVEAU DE PRIORITÉ]])</f>
        <v>n/a</v>
      </c>
      <c r="AA146" s="356">
        <f>IF(Tableau_Complet[[#This Row],[COÛTS DE REMPLACEMENT (dollars 2024) avant Taxes]]="","",Tableau_Complet[[#This Row],[COÛTS DE REMPLACEMENT (dollars 2024) avant Taxes]])</f>
        <v>0</v>
      </c>
      <c r="AB146" s="273" t="s">
        <v>121</v>
      </c>
      <c r="AC146" s="273" t="s">
        <v>127</v>
      </c>
      <c r="AD146" s="273" t="s">
        <v>127</v>
      </c>
      <c r="AE146" s="356">
        <f t="shared" si="42"/>
        <v>0</v>
      </c>
      <c r="AF146" s="356">
        <f t="shared" si="43"/>
        <v>0</v>
      </c>
      <c r="AG146" s="356">
        <f t="shared" si="44"/>
        <v>0</v>
      </c>
      <c r="AP146" s="22"/>
      <c r="AR146" s="23"/>
      <c r="AS146" s="13"/>
      <c r="AT146" s="22"/>
      <c r="AU146" s="23"/>
      <c r="AY146" s="14"/>
      <c r="AZ146" s="24"/>
    </row>
    <row r="147" spans="1:52" s="21" customFormat="1" ht="18" x14ac:dyDescent="0.25">
      <c r="A147" s="73"/>
      <c r="B147" s="73"/>
      <c r="C147" s="74" t="s">
        <v>243</v>
      </c>
      <c r="D147" s="74" t="s">
        <v>132</v>
      </c>
      <c r="E147" s="74"/>
      <c r="F147" s="74"/>
      <c r="G147" s="74">
        <v>0</v>
      </c>
      <c r="H147" s="75" t="s">
        <v>133</v>
      </c>
      <c r="I147" s="76"/>
      <c r="J147" s="77"/>
      <c r="K147" s="78"/>
      <c r="L147" s="79">
        <v>0</v>
      </c>
      <c r="M147" s="250" t="s">
        <v>134</v>
      </c>
      <c r="N147" s="337"/>
      <c r="O147" s="269"/>
      <c r="P147" s="346">
        <f t="shared" si="34"/>
        <v>0</v>
      </c>
      <c r="Q147" s="347">
        <f t="shared" si="35"/>
        <v>0</v>
      </c>
      <c r="R147" s="347">
        <f t="shared" si="36"/>
        <v>0</v>
      </c>
      <c r="S147" s="348">
        <f t="shared" si="37"/>
        <v>0</v>
      </c>
      <c r="T147" s="349">
        <f t="shared" si="38"/>
        <v>0</v>
      </c>
      <c r="U147" s="345">
        <f t="shared" si="39"/>
        <v>0</v>
      </c>
      <c r="V147" s="345">
        <f t="shared" si="40"/>
        <v>0</v>
      </c>
      <c r="W147" s="345">
        <f t="shared" si="41"/>
        <v>0</v>
      </c>
      <c r="X147" s="154" t="str">
        <f>""</f>
        <v/>
      </c>
      <c r="Y147" s="355" t="str">
        <f>IF(Tableau_Complet[[#This Row],[ÉLÉMENTS]]="","",Tableau_Complet[[#This Row],[ÉLÉMENTS]])</f>
        <v>Balustrades intérieures</v>
      </c>
      <c r="Z147" s="356" t="str">
        <f>IF(Tableau_Complet[[#This Row],[NIVEAU DE PRIORITÉ]]="","",Tableau_Complet[[#This Row],[NIVEAU DE PRIORITÉ]])</f>
        <v>n/a</v>
      </c>
      <c r="AA147" s="356">
        <f>IF(Tableau_Complet[[#This Row],[COÛTS DE REMPLACEMENT (dollars 2024) avant Taxes]]="","",Tableau_Complet[[#This Row],[COÛTS DE REMPLACEMENT (dollars 2024) avant Taxes]])</f>
        <v>0</v>
      </c>
      <c r="AB147" s="273" t="s">
        <v>121</v>
      </c>
      <c r="AC147" s="273" t="s">
        <v>127</v>
      </c>
      <c r="AD147" s="273" t="s">
        <v>127</v>
      </c>
      <c r="AE147" s="356">
        <f t="shared" si="42"/>
        <v>0</v>
      </c>
      <c r="AF147" s="356">
        <f t="shared" si="43"/>
        <v>0</v>
      </c>
      <c r="AG147" s="356">
        <f t="shared" si="44"/>
        <v>0</v>
      </c>
      <c r="AP147" s="22"/>
      <c r="AR147" s="23"/>
      <c r="AS147" s="13"/>
      <c r="AT147" s="22"/>
      <c r="AU147" s="23"/>
      <c r="AY147" s="14"/>
      <c r="AZ147" s="24"/>
    </row>
    <row r="148" spans="1:52" s="21" customFormat="1" ht="54" x14ac:dyDescent="0.25">
      <c r="A148" s="73"/>
      <c r="B148" s="73"/>
      <c r="C148" s="74" t="s">
        <v>244</v>
      </c>
      <c r="D148" s="74" t="s">
        <v>132</v>
      </c>
      <c r="E148" s="74"/>
      <c r="F148" s="74"/>
      <c r="G148" s="74">
        <v>0</v>
      </c>
      <c r="H148" s="75" t="s">
        <v>133</v>
      </c>
      <c r="I148" s="76"/>
      <c r="J148" s="77"/>
      <c r="K148" s="78"/>
      <c r="L148" s="79">
        <v>0</v>
      </c>
      <c r="M148" s="250" t="s">
        <v>134</v>
      </c>
      <c r="N148" s="337"/>
      <c r="O148" s="269"/>
      <c r="P148" s="346">
        <f t="shared" si="34"/>
        <v>0</v>
      </c>
      <c r="Q148" s="347">
        <f t="shared" si="35"/>
        <v>0</v>
      </c>
      <c r="R148" s="347">
        <f t="shared" si="36"/>
        <v>0</v>
      </c>
      <c r="S148" s="348">
        <f t="shared" si="37"/>
        <v>0</v>
      </c>
      <c r="T148" s="349">
        <f t="shared" si="38"/>
        <v>0</v>
      </c>
      <c r="U148" s="345">
        <f t="shared" si="39"/>
        <v>0</v>
      </c>
      <c r="V148" s="345">
        <f t="shared" si="40"/>
        <v>0</v>
      </c>
      <c r="W148" s="345">
        <f t="shared" si="41"/>
        <v>0</v>
      </c>
      <c r="X148" s="154" t="str">
        <f>""</f>
        <v/>
      </c>
      <c r="Y148" s="355" t="str">
        <f>IF(Tableau_Complet[[#This Row],[ÉLÉMENTS]]="","",Tableau_Complet[[#This Row],[ÉLÉMENTS]])</f>
        <v>Trappes d'accès dans les cloisonnements coupe-feu</v>
      </c>
      <c r="Z148" s="356" t="str">
        <f>IF(Tableau_Complet[[#This Row],[NIVEAU DE PRIORITÉ]]="","",Tableau_Complet[[#This Row],[NIVEAU DE PRIORITÉ]])</f>
        <v>n/a</v>
      </c>
      <c r="AA148" s="356">
        <f>IF(Tableau_Complet[[#This Row],[COÛTS DE REMPLACEMENT (dollars 2024) avant Taxes]]="","",Tableau_Complet[[#This Row],[COÛTS DE REMPLACEMENT (dollars 2024) avant Taxes]])</f>
        <v>0</v>
      </c>
      <c r="AB148" s="273" t="s">
        <v>121</v>
      </c>
      <c r="AC148" s="273" t="s">
        <v>127</v>
      </c>
      <c r="AD148" s="273" t="s">
        <v>127</v>
      </c>
      <c r="AE148" s="356">
        <f t="shared" si="42"/>
        <v>0</v>
      </c>
      <c r="AF148" s="356">
        <f t="shared" si="43"/>
        <v>0</v>
      </c>
      <c r="AG148" s="356">
        <f t="shared" si="44"/>
        <v>0</v>
      </c>
      <c r="AP148" s="22"/>
      <c r="AR148" s="23"/>
      <c r="AS148" s="13"/>
      <c r="AT148" s="22"/>
      <c r="AU148" s="23"/>
      <c r="AY148" s="14"/>
      <c r="AZ148" s="24"/>
    </row>
    <row r="149" spans="1:52" s="21" customFormat="1" ht="18" x14ac:dyDescent="0.25">
      <c r="A149" s="73"/>
      <c r="B149" s="73"/>
      <c r="C149" s="74"/>
      <c r="D149" s="74"/>
      <c r="E149" s="74"/>
      <c r="F149" s="74"/>
      <c r="G149" s="74">
        <v>0</v>
      </c>
      <c r="H149" s="75" t="s">
        <v>133</v>
      </c>
      <c r="I149" s="76"/>
      <c r="J149" s="77"/>
      <c r="K149" s="78"/>
      <c r="L149" s="79">
        <v>0</v>
      </c>
      <c r="M149" s="250" t="s">
        <v>134</v>
      </c>
      <c r="N149" s="337"/>
      <c r="O149" s="269"/>
      <c r="P149" s="346">
        <f t="shared" si="34"/>
        <v>0</v>
      </c>
      <c r="Q149" s="347">
        <f t="shared" si="35"/>
        <v>0</v>
      </c>
      <c r="R149" s="347">
        <f t="shared" si="36"/>
        <v>0</v>
      </c>
      <c r="S149" s="348">
        <f t="shared" si="37"/>
        <v>0</v>
      </c>
      <c r="T149" s="349">
        <f t="shared" si="38"/>
        <v>0</v>
      </c>
      <c r="U149" s="345">
        <f t="shared" si="39"/>
        <v>0</v>
      </c>
      <c r="V149" s="345">
        <f t="shared" si="40"/>
        <v>0</v>
      </c>
      <c r="W149" s="345">
        <f t="shared" si="41"/>
        <v>0</v>
      </c>
      <c r="X149" s="154" t="str">
        <f>""</f>
        <v/>
      </c>
      <c r="Y149" s="355" t="str">
        <f>IF(Tableau_Complet[[#This Row],[ÉLÉMENTS]]="","",Tableau_Complet[[#This Row],[ÉLÉMENTS]])</f>
        <v/>
      </c>
      <c r="Z149" s="356" t="str">
        <f>IF(Tableau_Complet[[#This Row],[NIVEAU DE PRIORITÉ]]="","",Tableau_Complet[[#This Row],[NIVEAU DE PRIORITÉ]])</f>
        <v>n/a</v>
      </c>
      <c r="AA149" s="356">
        <f>IF(Tableau_Complet[[#This Row],[COÛTS DE REMPLACEMENT (dollars 2024) avant Taxes]]="","",Tableau_Complet[[#This Row],[COÛTS DE REMPLACEMENT (dollars 2024) avant Taxes]])</f>
        <v>0</v>
      </c>
      <c r="AB149" s="273" t="s">
        <v>121</v>
      </c>
      <c r="AC149" s="273" t="s">
        <v>127</v>
      </c>
      <c r="AD149" s="273" t="s">
        <v>127</v>
      </c>
      <c r="AE149" s="356">
        <f t="shared" si="42"/>
        <v>0</v>
      </c>
      <c r="AF149" s="356">
        <f t="shared" si="43"/>
        <v>0</v>
      </c>
      <c r="AG149" s="356">
        <f t="shared" si="44"/>
        <v>0</v>
      </c>
      <c r="AP149" s="22"/>
      <c r="AR149" s="23"/>
      <c r="AS149" s="13"/>
      <c r="AT149" s="22"/>
      <c r="AU149" s="23"/>
      <c r="AY149" s="14"/>
      <c r="AZ149" s="24"/>
    </row>
    <row r="150" spans="1:52" s="137" customFormat="1" ht="75" customHeight="1" x14ac:dyDescent="0.25">
      <c r="A150" s="73"/>
      <c r="B150" s="73"/>
      <c r="C150" s="74" t="s">
        <v>245</v>
      </c>
      <c r="D150" s="74" t="s">
        <v>132</v>
      </c>
      <c r="E150" s="74"/>
      <c r="F150" s="74"/>
      <c r="G150" s="74">
        <v>0</v>
      </c>
      <c r="H150" s="75" t="s">
        <v>133</v>
      </c>
      <c r="I150" s="76"/>
      <c r="J150" s="77"/>
      <c r="K150" s="78"/>
      <c r="L150" s="79">
        <v>0</v>
      </c>
      <c r="M150" s="250" t="s">
        <v>134</v>
      </c>
      <c r="N150" s="337"/>
      <c r="O150" s="269"/>
      <c r="P150" s="346">
        <f t="shared" si="34"/>
        <v>0</v>
      </c>
      <c r="Q150" s="347">
        <f t="shared" si="35"/>
        <v>0</v>
      </c>
      <c r="R150" s="347">
        <f t="shared" si="36"/>
        <v>0</v>
      </c>
      <c r="S150" s="348">
        <f t="shared" si="37"/>
        <v>0</v>
      </c>
      <c r="T150" s="349">
        <f t="shared" si="38"/>
        <v>0</v>
      </c>
      <c r="U150" s="345">
        <f t="shared" si="39"/>
        <v>0</v>
      </c>
      <c r="V150" s="345">
        <f t="shared" si="40"/>
        <v>0</v>
      </c>
      <c r="W150" s="345">
        <f t="shared" si="41"/>
        <v>0</v>
      </c>
      <c r="X150" s="154" t="str">
        <f>""</f>
        <v/>
      </c>
      <c r="Y150" s="355" t="str">
        <f>IF(Tableau_Complet[[#This Row],[ÉLÉMENTS]]="","",Tableau_Complet[[#This Row],[ÉLÉMENTS]])</f>
        <v>fenetres interieures</v>
      </c>
      <c r="Z150" s="356" t="str">
        <f>IF(Tableau_Complet[[#This Row],[NIVEAU DE PRIORITÉ]]="","",Tableau_Complet[[#This Row],[NIVEAU DE PRIORITÉ]])</f>
        <v>n/a</v>
      </c>
      <c r="AA150" s="356">
        <f>IF(Tableau_Complet[[#This Row],[COÛTS DE REMPLACEMENT (dollars 2024) avant Taxes]]="","",Tableau_Complet[[#This Row],[COÛTS DE REMPLACEMENT (dollars 2024) avant Taxes]])</f>
        <v>0</v>
      </c>
      <c r="AB150" s="273" t="s">
        <v>121</v>
      </c>
      <c r="AC150" s="273" t="s">
        <v>127</v>
      </c>
      <c r="AD150" s="273" t="s">
        <v>127</v>
      </c>
      <c r="AE150" s="356">
        <f t="shared" si="42"/>
        <v>0</v>
      </c>
      <c r="AF150" s="356">
        <f t="shared" si="43"/>
        <v>0</v>
      </c>
      <c r="AG150" s="356">
        <f t="shared" si="44"/>
        <v>0</v>
      </c>
      <c r="AP150" s="138"/>
      <c r="AR150" s="139"/>
      <c r="AS150" s="140"/>
      <c r="AT150" s="138"/>
      <c r="AU150" s="139"/>
      <c r="AY150" s="141"/>
      <c r="AZ150" s="142"/>
    </row>
    <row r="151" spans="1:52" s="21" customFormat="1" ht="18" x14ac:dyDescent="0.25">
      <c r="A151" s="73"/>
      <c r="B151" s="73"/>
      <c r="C151" s="74" t="s">
        <v>245</v>
      </c>
      <c r="D151" s="74" t="s">
        <v>132</v>
      </c>
      <c r="E151" s="74"/>
      <c r="F151" s="74"/>
      <c r="G151" s="74">
        <v>0</v>
      </c>
      <c r="H151" s="75" t="s">
        <v>133</v>
      </c>
      <c r="I151" s="76"/>
      <c r="J151" s="77"/>
      <c r="K151" s="78"/>
      <c r="L151" s="79">
        <v>0</v>
      </c>
      <c r="M151" s="250" t="s">
        <v>134</v>
      </c>
      <c r="N151" s="337"/>
      <c r="O151" s="269"/>
      <c r="P151" s="346">
        <f t="shared" si="34"/>
        <v>0</v>
      </c>
      <c r="Q151" s="347">
        <f t="shared" si="35"/>
        <v>0</v>
      </c>
      <c r="R151" s="347">
        <f t="shared" si="36"/>
        <v>0</v>
      </c>
      <c r="S151" s="348">
        <f t="shared" si="37"/>
        <v>0</v>
      </c>
      <c r="T151" s="349">
        <f t="shared" si="38"/>
        <v>0</v>
      </c>
      <c r="U151" s="345">
        <f t="shared" si="39"/>
        <v>0</v>
      </c>
      <c r="V151" s="345">
        <f t="shared" si="40"/>
        <v>0</v>
      </c>
      <c r="W151" s="345">
        <f t="shared" si="41"/>
        <v>0</v>
      </c>
      <c r="X151" s="154" t="str">
        <f>""</f>
        <v/>
      </c>
      <c r="Y151" s="355" t="str">
        <f>IF(Tableau_Complet[[#This Row],[ÉLÉMENTS]]="","",Tableau_Complet[[#This Row],[ÉLÉMENTS]])</f>
        <v>fenetres interieures</v>
      </c>
      <c r="Z151" s="356" t="str">
        <f>IF(Tableau_Complet[[#This Row],[NIVEAU DE PRIORITÉ]]="","",Tableau_Complet[[#This Row],[NIVEAU DE PRIORITÉ]])</f>
        <v>n/a</v>
      </c>
      <c r="AA151" s="356">
        <f>IF(Tableau_Complet[[#This Row],[COÛTS DE REMPLACEMENT (dollars 2024) avant Taxes]]="","",Tableau_Complet[[#This Row],[COÛTS DE REMPLACEMENT (dollars 2024) avant Taxes]])</f>
        <v>0</v>
      </c>
      <c r="AB151" s="273" t="s">
        <v>121</v>
      </c>
      <c r="AC151" s="273" t="s">
        <v>127</v>
      </c>
      <c r="AD151" s="273" t="s">
        <v>127</v>
      </c>
      <c r="AE151" s="356">
        <f t="shared" si="42"/>
        <v>0</v>
      </c>
      <c r="AF151" s="356">
        <f t="shared" si="43"/>
        <v>0</v>
      </c>
      <c r="AG151" s="356">
        <f t="shared" si="44"/>
        <v>0</v>
      </c>
      <c r="AP151" s="22"/>
      <c r="AR151" s="23"/>
      <c r="AS151" s="13"/>
      <c r="AT151" s="22"/>
      <c r="AU151" s="23"/>
      <c r="AY151" s="14"/>
      <c r="AZ151" s="24"/>
    </row>
    <row r="152" spans="1:52" s="21" customFormat="1" ht="18" x14ac:dyDescent="0.25">
      <c r="A152" s="73"/>
      <c r="B152" s="73"/>
      <c r="C152" s="74"/>
      <c r="D152" s="74"/>
      <c r="E152" s="74"/>
      <c r="F152" s="74"/>
      <c r="G152" s="74"/>
      <c r="H152" s="75"/>
      <c r="I152" s="76"/>
      <c r="J152" s="77"/>
      <c r="K152" s="78"/>
      <c r="L152" s="79"/>
      <c r="M152" s="250"/>
      <c r="N152" s="337"/>
      <c r="O152" s="269"/>
      <c r="P152" s="346">
        <f t="shared" si="34"/>
        <v>0</v>
      </c>
      <c r="Q152" s="347">
        <f t="shared" si="35"/>
        <v>0</v>
      </c>
      <c r="R152" s="347">
        <f t="shared" si="36"/>
        <v>0</v>
      </c>
      <c r="S152" s="348">
        <f t="shared" si="37"/>
        <v>0</v>
      </c>
      <c r="T152" s="349">
        <f t="shared" si="38"/>
        <v>0</v>
      </c>
      <c r="U152" s="345">
        <f t="shared" si="39"/>
        <v>0</v>
      </c>
      <c r="V152" s="345">
        <f t="shared" si="40"/>
        <v>0</v>
      </c>
      <c r="W152" s="345">
        <f t="shared" si="41"/>
        <v>0</v>
      </c>
      <c r="X152" s="154" t="str">
        <f>""</f>
        <v/>
      </c>
      <c r="Y152" s="355" t="str">
        <f>IF(Tableau_Complet[[#This Row],[ÉLÉMENTS]]="","",Tableau_Complet[[#This Row],[ÉLÉMENTS]])</f>
        <v/>
      </c>
      <c r="Z152" s="356" t="str">
        <f>IF(Tableau_Complet[[#This Row],[NIVEAU DE PRIORITÉ]]="","",Tableau_Complet[[#This Row],[NIVEAU DE PRIORITÉ]])</f>
        <v/>
      </c>
      <c r="AA152" s="356" t="str">
        <f>IF(Tableau_Complet[[#This Row],[COÛTS DE REMPLACEMENT (dollars 2024) avant Taxes]]="","",Tableau_Complet[[#This Row],[COÛTS DE REMPLACEMENT (dollars 2024) avant Taxes]])</f>
        <v/>
      </c>
      <c r="AB152" s="273" t="s">
        <v>121</v>
      </c>
      <c r="AC152" s="273" t="s">
        <v>127</v>
      </c>
      <c r="AD152" s="273" t="s">
        <v>127</v>
      </c>
      <c r="AE152" s="356" t="str">
        <f t="shared" si="42"/>
        <v/>
      </c>
      <c r="AF152" s="356" t="str">
        <f t="shared" si="43"/>
        <v/>
      </c>
      <c r="AG152" s="356" t="str">
        <f t="shared" si="44"/>
        <v/>
      </c>
      <c r="AP152" s="22"/>
      <c r="AR152" s="23"/>
      <c r="AS152" s="13"/>
      <c r="AT152" s="22"/>
      <c r="AU152" s="23"/>
      <c r="AY152" s="14"/>
      <c r="AZ152" s="24"/>
    </row>
    <row r="153" spans="1:52" s="21" customFormat="1" ht="18" x14ac:dyDescent="0.25">
      <c r="A153" s="73"/>
      <c r="B153" s="73"/>
      <c r="C153" s="74"/>
      <c r="D153" s="74"/>
      <c r="E153" s="74"/>
      <c r="F153" s="74"/>
      <c r="G153" s="74"/>
      <c r="H153" s="75"/>
      <c r="I153" s="76"/>
      <c r="J153" s="77"/>
      <c r="K153" s="78"/>
      <c r="L153" s="79"/>
      <c r="M153" s="250"/>
      <c r="N153" s="337"/>
      <c r="O153" s="269"/>
      <c r="P153" s="346">
        <f t="shared" si="34"/>
        <v>0</v>
      </c>
      <c r="Q153" s="347">
        <f t="shared" si="35"/>
        <v>0</v>
      </c>
      <c r="R153" s="347">
        <f t="shared" si="36"/>
        <v>0</v>
      </c>
      <c r="S153" s="348">
        <f t="shared" si="37"/>
        <v>0</v>
      </c>
      <c r="T153" s="349">
        <f t="shared" si="38"/>
        <v>0</v>
      </c>
      <c r="U153" s="345">
        <f t="shared" si="39"/>
        <v>0</v>
      </c>
      <c r="V153" s="345">
        <f t="shared" si="40"/>
        <v>0</v>
      </c>
      <c r="W153" s="345">
        <f t="shared" si="41"/>
        <v>0</v>
      </c>
      <c r="X153" s="154" t="str">
        <f>""</f>
        <v/>
      </c>
      <c r="Y153" s="355" t="str">
        <f>IF(Tableau_Complet[[#This Row],[ÉLÉMENTS]]="","",Tableau_Complet[[#This Row],[ÉLÉMENTS]])</f>
        <v/>
      </c>
      <c r="Z153" s="356" t="str">
        <f>IF(Tableau_Complet[[#This Row],[NIVEAU DE PRIORITÉ]]="","",Tableau_Complet[[#This Row],[NIVEAU DE PRIORITÉ]])</f>
        <v/>
      </c>
      <c r="AA153" s="356" t="str">
        <f>IF(Tableau_Complet[[#This Row],[COÛTS DE REMPLACEMENT (dollars 2024) avant Taxes]]="","",Tableau_Complet[[#This Row],[COÛTS DE REMPLACEMENT (dollars 2024) avant Taxes]])</f>
        <v/>
      </c>
      <c r="AB153" s="273" t="s">
        <v>121</v>
      </c>
      <c r="AC153" s="273" t="s">
        <v>127</v>
      </c>
      <c r="AD153" s="273" t="s">
        <v>127</v>
      </c>
      <c r="AE153" s="356" t="str">
        <f t="shared" si="42"/>
        <v/>
      </c>
      <c r="AF153" s="356" t="str">
        <f t="shared" si="43"/>
        <v/>
      </c>
      <c r="AG153" s="356" t="str">
        <f t="shared" si="44"/>
        <v/>
      </c>
      <c r="AP153" s="22"/>
      <c r="AR153" s="23"/>
      <c r="AS153" s="13"/>
      <c r="AT153" s="22"/>
      <c r="AU153" s="23"/>
      <c r="AY153" s="14"/>
      <c r="AZ153" s="24"/>
    </row>
    <row r="154" spans="1:52" s="21" customFormat="1" ht="36" x14ac:dyDescent="0.25">
      <c r="A154" s="124" t="s">
        <v>246</v>
      </c>
      <c r="B154" s="124"/>
      <c r="C154" s="125" t="s">
        <v>247</v>
      </c>
      <c r="D154" s="125"/>
      <c r="E154" s="125"/>
      <c r="F154" s="125"/>
      <c r="G154" s="125"/>
      <c r="H154" s="126"/>
      <c r="I154" s="127"/>
      <c r="J154" s="128"/>
      <c r="K154" s="129"/>
      <c r="L154" s="130"/>
      <c r="M154" s="131"/>
      <c r="N154" s="132">
        <f>SUM(L155:L164)</f>
        <v>0</v>
      </c>
      <c r="O154" s="124"/>
      <c r="P154" s="121">
        <f t="shared" si="34"/>
        <v>0</v>
      </c>
      <c r="Q154" s="122">
        <f t="shared" si="35"/>
        <v>0</v>
      </c>
      <c r="R154" s="122">
        <f t="shared" si="36"/>
        <v>0</v>
      </c>
      <c r="S154" s="123">
        <f t="shared" si="37"/>
        <v>0</v>
      </c>
      <c r="T154" s="133">
        <f t="shared" si="38"/>
        <v>0</v>
      </c>
      <c r="U154" s="134">
        <f t="shared" si="39"/>
        <v>0</v>
      </c>
      <c r="V154" s="134">
        <f t="shared" si="40"/>
        <v>0</v>
      </c>
      <c r="W154" s="134">
        <f t="shared" si="41"/>
        <v>0</v>
      </c>
      <c r="X154" s="135" t="str">
        <f>""</f>
        <v/>
      </c>
      <c r="Y154" s="136" t="str">
        <f>IF(Tableau_Complet[[#This Row],[ÉLÉMENTS]]="","",Tableau_Complet[[#This Row],[ÉLÉMENTS]])</f>
        <v>PORTES INTÉRIEURES</v>
      </c>
      <c r="Z154" s="135" t="str">
        <f>IF(Tableau_Complet[[#This Row],[NIVEAU DE PRIORITÉ]]="","",Tableau_Complet[[#This Row],[NIVEAU DE PRIORITÉ]])</f>
        <v/>
      </c>
      <c r="AA154" s="135" t="str">
        <f>IF(Tableau_Complet[[#This Row],[COÛTS DE REMPLACEMENT (dollars 2024) avant Taxes]]="","",Tableau_Complet[[#This Row],[COÛTS DE REMPLACEMENT (dollars 2024) avant Taxes]])</f>
        <v/>
      </c>
      <c r="AB154" s="135" t="s">
        <v>121</v>
      </c>
      <c r="AC154" s="135" t="s">
        <v>121</v>
      </c>
      <c r="AD154" s="135" t="s">
        <v>121</v>
      </c>
      <c r="AE154" s="135" t="str">
        <f t="shared" si="42"/>
        <v/>
      </c>
      <c r="AF154" s="135" t="str">
        <f t="shared" si="43"/>
        <v/>
      </c>
      <c r="AG154" s="135" t="str">
        <f t="shared" si="44"/>
        <v/>
      </c>
      <c r="AP154" s="22"/>
      <c r="AR154" s="23"/>
      <c r="AS154" s="13"/>
      <c r="AT154" s="22"/>
      <c r="AU154" s="23"/>
      <c r="AY154" s="14"/>
      <c r="AZ154" s="24"/>
    </row>
    <row r="155" spans="1:52" s="21" customFormat="1" ht="18" x14ac:dyDescent="0.25">
      <c r="A155" s="73"/>
      <c r="B155" s="73"/>
      <c r="C155" s="74" t="s">
        <v>200</v>
      </c>
      <c r="D155" s="74" t="s">
        <v>132</v>
      </c>
      <c r="E155" s="74"/>
      <c r="F155" s="74"/>
      <c r="G155" s="74">
        <v>0</v>
      </c>
      <c r="H155" s="75" t="s">
        <v>133</v>
      </c>
      <c r="I155" s="76"/>
      <c r="J155" s="77"/>
      <c r="K155" s="78"/>
      <c r="L155" s="79">
        <v>0</v>
      </c>
      <c r="M155" s="250" t="s">
        <v>134</v>
      </c>
      <c r="N155" s="337"/>
      <c r="O155" s="269"/>
      <c r="P155" s="346">
        <f t="shared" si="34"/>
        <v>0</v>
      </c>
      <c r="Q155" s="347">
        <f t="shared" si="35"/>
        <v>0</v>
      </c>
      <c r="R155" s="347">
        <f t="shared" si="36"/>
        <v>0</v>
      </c>
      <c r="S155" s="348">
        <f t="shared" si="37"/>
        <v>0</v>
      </c>
      <c r="T155" s="349">
        <f t="shared" si="38"/>
        <v>0</v>
      </c>
      <c r="U155" s="345">
        <f t="shared" si="39"/>
        <v>0</v>
      </c>
      <c r="V155" s="345">
        <f t="shared" si="40"/>
        <v>0</v>
      </c>
      <c r="W155" s="345">
        <f t="shared" si="41"/>
        <v>0</v>
      </c>
      <c r="X155" s="154" t="str">
        <f>""</f>
        <v/>
      </c>
      <c r="Y155" s="355" t="str">
        <f>IF(Tableau_Complet[[#This Row],[ÉLÉMENTS]]="","",Tableau_Complet[[#This Row],[ÉLÉMENTS]])</f>
        <v>Portes</v>
      </c>
      <c r="Z155" s="356" t="str">
        <f>IF(Tableau_Complet[[#This Row],[NIVEAU DE PRIORITÉ]]="","",Tableau_Complet[[#This Row],[NIVEAU DE PRIORITÉ]])</f>
        <v>n/a</v>
      </c>
      <c r="AA155" s="356">
        <f>IF(Tableau_Complet[[#This Row],[COÛTS DE REMPLACEMENT (dollars 2024) avant Taxes]]="","",Tableau_Complet[[#This Row],[COÛTS DE REMPLACEMENT (dollars 2024) avant Taxes]])</f>
        <v>0</v>
      </c>
      <c r="AB155" s="273" t="s">
        <v>121</v>
      </c>
      <c r="AC155" s="273" t="s">
        <v>127</v>
      </c>
      <c r="AD155" s="273" t="s">
        <v>127</v>
      </c>
      <c r="AE155" s="356">
        <f t="shared" si="42"/>
        <v>0</v>
      </c>
      <c r="AF155" s="356">
        <f t="shared" si="43"/>
        <v>0</v>
      </c>
      <c r="AG155" s="356">
        <f t="shared" si="44"/>
        <v>0</v>
      </c>
      <c r="AP155" s="22"/>
      <c r="AR155" s="23"/>
      <c r="AS155" s="13"/>
      <c r="AT155" s="22"/>
      <c r="AU155" s="23"/>
      <c r="AY155" s="14"/>
      <c r="AZ155" s="24"/>
    </row>
    <row r="156" spans="1:52" s="21" customFormat="1" ht="36" x14ac:dyDescent="0.25">
      <c r="A156" s="73"/>
      <c r="B156" s="73"/>
      <c r="C156" s="74" t="s">
        <v>248</v>
      </c>
      <c r="D156" s="74" t="s">
        <v>132</v>
      </c>
      <c r="E156" s="74"/>
      <c r="F156" s="74"/>
      <c r="G156" s="74">
        <v>0</v>
      </c>
      <c r="H156" s="75" t="s">
        <v>133</v>
      </c>
      <c r="I156" s="76"/>
      <c r="J156" s="77"/>
      <c r="K156" s="78"/>
      <c r="L156" s="79">
        <v>0</v>
      </c>
      <c r="M156" s="250" t="s">
        <v>134</v>
      </c>
      <c r="N156" s="337"/>
      <c r="O156" s="269"/>
      <c r="P156" s="346">
        <f t="shared" si="34"/>
        <v>0</v>
      </c>
      <c r="Q156" s="347">
        <f t="shared" si="35"/>
        <v>0</v>
      </c>
      <c r="R156" s="347">
        <f t="shared" si="36"/>
        <v>0</v>
      </c>
      <c r="S156" s="348">
        <f t="shared" si="37"/>
        <v>0</v>
      </c>
      <c r="T156" s="349">
        <f t="shared" si="38"/>
        <v>0</v>
      </c>
      <c r="U156" s="345">
        <f t="shared" si="39"/>
        <v>0</v>
      </c>
      <c r="V156" s="345">
        <f t="shared" si="40"/>
        <v>0</v>
      </c>
      <c r="W156" s="345">
        <f t="shared" si="41"/>
        <v>0</v>
      </c>
      <c r="X156" s="154" t="str">
        <f>""</f>
        <v/>
      </c>
      <c r="Y156" s="355" t="str">
        <f>IF(Tableau_Complet[[#This Row],[ÉLÉMENTS]]="","",Tableau_Complet[[#This Row],[ÉLÉMENTS]])</f>
        <v>Quincaillerie de portes intérieures</v>
      </c>
      <c r="Z156" s="356" t="str">
        <f>IF(Tableau_Complet[[#This Row],[NIVEAU DE PRIORITÉ]]="","",Tableau_Complet[[#This Row],[NIVEAU DE PRIORITÉ]])</f>
        <v>n/a</v>
      </c>
      <c r="AA156" s="356">
        <f>IF(Tableau_Complet[[#This Row],[COÛTS DE REMPLACEMENT (dollars 2024) avant Taxes]]="","",Tableau_Complet[[#This Row],[COÛTS DE REMPLACEMENT (dollars 2024) avant Taxes]])</f>
        <v>0</v>
      </c>
      <c r="AB156" s="273" t="s">
        <v>121</v>
      </c>
      <c r="AC156" s="273" t="s">
        <v>127</v>
      </c>
      <c r="AD156" s="273" t="s">
        <v>127</v>
      </c>
      <c r="AE156" s="356">
        <f t="shared" si="42"/>
        <v>0</v>
      </c>
      <c r="AF156" s="356">
        <f t="shared" si="43"/>
        <v>0</v>
      </c>
      <c r="AG156" s="356">
        <f t="shared" si="44"/>
        <v>0</v>
      </c>
      <c r="AP156" s="22"/>
      <c r="AR156" s="23"/>
      <c r="AS156" s="13"/>
      <c r="AT156" s="22"/>
      <c r="AU156" s="23"/>
      <c r="AY156" s="14"/>
      <c r="AZ156" s="24"/>
    </row>
    <row r="157" spans="1:52" s="21" customFormat="1" ht="18" x14ac:dyDescent="0.25">
      <c r="A157" s="73"/>
      <c r="B157" s="73"/>
      <c r="C157" s="74" t="s">
        <v>249</v>
      </c>
      <c r="D157" s="74" t="s">
        <v>132</v>
      </c>
      <c r="E157" s="74"/>
      <c r="F157" s="74"/>
      <c r="G157" s="74">
        <v>0</v>
      </c>
      <c r="H157" s="75" t="s">
        <v>133</v>
      </c>
      <c r="I157" s="76"/>
      <c r="J157" s="77"/>
      <c r="K157" s="78"/>
      <c r="L157" s="79">
        <v>0</v>
      </c>
      <c r="M157" s="250" t="s">
        <v>134</v>
      </c>
      <c r="N157" s="337"/>
      <c r="O157" s="269"/>
      <c r="P157" s="346">
        <f t="shared" si="34"/>
        <v>0</v>
      </c>
      <c r="Q157" s="347">
        <f t="shared" si="35"/>
        <v>0</v>
      </c>
      <c r="R157" s="347">
        <f t="shared" si="36"/>
        <v>0</v>
      </c>
      <c r="S157" s="348">
        <f t="shared" si="37"/>
        <v>0</v>
      </c>
      <c r="T157" s="349">
        <f t="shared" si="38"/>
        <v>0</v>
      </c>
      <c r="U157" s="345">
        <f t="shared" si="39"/>
        <v>0</v>
      </c>
      <c r="V157" s="345">
        <f t="shared" si="40"/>
        <v>0</v>
      </c>
      <c r="W157" s="345">
        <f t="shared" si="41"/>
        <v>0</v>
      </c>
      <c r="X157" s="154" t="str">
        <f>""</f>
        <v/>
      </c>
      <c r="Y157" s="355" t="str">
        <f>IF(Tableau_Complet[[#This Row],[ÉLÉMENTS]]="","",Tableau_Complet[[#This Row],[ÉLÉMENTS]])</f>
        <v>Ferme-portes intérieurs</v>
      </c>
      <c r="Z157" s="356" t="str">
        <f>IF(Tableau_Complet[[#This Row],[NIVEAU DE PRIORITÉ]]="","",Tableau_Complet[[#This Row],[NIVEAU DE PRIORITÉ]])</f>
        <v>n/a</v>
      </c>
      <c r="AA157" s="356">
        <f>IF(Tableau_Complet[[#This Row],[COÛTS DE REMPLACEMENT (dollars 2024) avant Taxes]]="","",Tableau_Complet[[#This Row],[COÛTS DE REMPLACEMENT (dollars 2024) avant Taxes]])</f>
        <v>0</v>
      </c>
      <c r="AB157" s="273" t="s">
        <v>121</v>
      </c>
      <c r="AC157" s="273" t="s">
        <v>127</v>
      </c>
      <c r="AD157" s="273" t="s">
        <v>127</v>
      </c>
      <c r="AE157" s="356">
        <f t="shared" si="42"/>
        <v>0</v>
      </c>
      <c r="AF157" s="356">
        <f t="shared" si="43"/>
        <v>0</v>
      </c>
      <c r="AG157" s="356">
        <f t="shared" si="44"/>
        <v>0</v>
      </c>
      <c r="AP157" s="22"/>
      <c r="AR157" s="23"/>
      <c r="AS157" s="13"/>
      <c r="AT157" s="22"/>
      <c r="AU157" s="23"/>
      <c r="AY157" s="14"/>
      <c r="AZ157" s="24"/>
    </row>
    <row r="158" spans="1:52" s="21" customFormat="1" ht="18" x14ac:dyDescent="0.25">
      <c r="A158" s="73"/>
      <c r="B158" s="73"/>
      <c r="C158" s="74" t="s">
        <v>250</v>
      </c>
      <c r="D158" s="74" t="s">
        <v>132</v>
      </c>
      <c r="E158" s="74"/>
      <c r="F158" s="74"/>
      <c r="G158" s="74">
        <v>0</v>
      </c>
      <c r="H158" s="75" t="s">
        <v>133</v>
      </c>
      <c r="I158" s="76"/>
      <c r="J158" s="77"/>
      <c r="K158" s="78"/>
      <c r="L158" s="79">
        <v>0</v>
      </c>
      <c r="M158" s="250" t="s">
        <v>134</v>
      </c>
      <c r="N158" s="337"/>
      <c r="O158" s="269"/>
      <c r="P158" s="346">
        <f t="shared" si="34"/>
        <v>0</v>
      </c>
      <c r="Q158" s="347">
        <f t="shared" si="35"/>
        <v>0</v>
      </c>
      <c r="R158" s="347">
        <f t="shared" si="36"/>
        <v>0</v>
      </c>
      <c r="S158" s="348">
        <f t="shared" si="37"/>
        <v>0</v>
      </c>
      <c r="T158" s="349">
        <f t="shared" si="38"/>
        <v>0</v>
      </c>
      <c r="U158" s="345">
        <f t="shared" si="39"/>
        <v>0</v>
      </c>
      <c r="V158" s="345">
        <f t="shared" si="40"/>
        <v>0</v>
      </c>
      <c r="W158" s="345">
        <f t="shared" si="41"/>
        <v>0</v>
      </c>
      <c r="X158" s="154" t="str">
        <f>""</f>
        <v/>
      </c>
      <c r="Y158" s="355" t="str">
        <f>IF(Tableau_Complet[[#This Row],[ÉLÉMENTS]]="","",Tableau_Complet[[#This Row],[ÉLÉMENTS]])</f>
        <v>Cadres</v>
      </c>
      <c r="Z158" s="356" t="str">
        <f>IF(Tableau_Complet[[#This Row],[NIVEAU DE PRIORITÉ]]="","",Tableau_Complet[[#This Row],[NIVEAU DE PRIORITÉ]])</f>
        <v>n/a</v>
      </c>
      <c r="AA158" s="356">
        <f>IF(Tableau_Complet[[#This Row],[COÛTS DE REMPLACEMENT (dollars 2024) avant Taxes]]="","",Tableau_Complet[[#This Row],[COÛTS DE REMPLACEMENT (dollars 2024) avant Taxes]])</f>
        <v>0</v>
      </c>
      <c r="AB158" s="273" t="s">
        <v>121</v>
      </c>
      <c r="AC158" s="273" t="s">
        <v>127</v>
      </c>
      <c r="AD158" s="273" t="s">
        <v>127</v>
      </c>
      <c r="AE158" s="356">
        <f t="shared" si="42"/>
        <v>0</v>
      </c>
      <c r="AF158" s="356">
        <f t="shared" si="43"/>
        <v>0</v>
      </c>
      <c r="AG158" s="356">
        <f t="shared" si="44"/>
        <v>0</v>
      </c>
      <c r="AP158" s="22"/>
      <c r="AR158" s="23"/>
      <c r="AS158" s="13"/>
      <c r="AT158" s="22"/>
      <c r="AU158" s="23"/>
      <c r="AY158" s="14"/>
      <c r="AZ158" s="24"/>
    </row>
    <row r="159" spans="1:52" s="21" customFormat="1" ht="18" x14ac:dyDescent="0.25">
      <c r="A159" s="73"/>
      <c r="B159" s="73"/>
      <c r="C159" s="74" t="s">
        <v>251</v>
      </c>
      <c r="D159" s="74" t="s">
        <v>132</v>
      </c>
      <c r="E159" s="74"/>
      <c r="F159" s="74"/>
      <c r="G159" s="74">
        <v>0</v>
      </c>
      <c r="H159" s="75" t="s">
        <v>133</v>
      </c>
      <c r="I159" s="76"/>
      <c r="J159" s="77"/>
      <c r="K159" s="78"/>
      <c r="L159" s="79">
        <v>0</v>
      </c>
      <c r="M159" s="250" t="s">
        <v>134</v>
      </c>
      <c r="N159" s="337"/>
      <c r="O159" s="269"/>
      <c r="P159" s="346">
        <f t="shared" si="34"/>
        <v>0</v>
      </c>
      <c r="Q159" s="347">
        <f t="shared" si="35"/>
        <v>0</v>
      </c>
      <c r="R159" s="347">
        <f t="shared" si="36"/>
        <v>0</v>
      </c>
      <c r="S159" s="348">
        <f t="shared" si="37"/>
        <v>0</v>
      </c>
      <c r="T159" s="349">
        <f t="shared" si="38"/>
        <v>0</v>
      </c>
      <c r="U159" s="345">
        <f t="shared" si="39"/>
        <v>0</v>
      </c>
      <c r="V159" s="345">
        <f t="shared" si="40"/>
        <v>0</v>
      </c>
      <c r="W159" s="345">
        <f t="shared" si="41"/>
        <v>0</v>
      </c>
      <c r="X159" s="154" t="str">
        <f>""</f>
        <v/>
      </c>
      <c r="Y159" s="355" t="str">
        <f>IF(Tableau_Complet[[#This Row],[ÉLÉMENTS]]="","",Tableau_Complet[[#This Row],[ÉLÉMENTS]])</f>
        <v>Vitrage de porte</v>
      </c>
      <c r="Z159" s="356" t="str">
        <f>IF(Tableau_Complet[[#This Row],[NIVEAU DE PRIORITÉ]]="","",Tableau_Complet[[#This Row],[NIVEAU DE PRIORITÉ]])</f>
        <v>n/a</v>
      </c>
      <c r="AA159" s="356">
        <f>IF(Tableau_Complet[[#This Row],[COÛTS DE REMPLACEMENT (dollars 2024) avant Taxes]]="","",Tableau_Complet[[#This Row],[COÛTS DE REMPLACEMENT (dollars 2024) avant Taxes]])</f>
        <v>0</v>
      </c>
      <c r="AB159" s="273" t="s">
        <v>121</v>
      </c>
      <c r="AC159" s="273" t="s">
        <v>127</v>
      </c>
      <c r="AD159" s="273" t="s">
        <v>127</v>
      </c>
      <c r="AE159" s="356">
        <f t="shared" si="42"/>
        <v>0</v>
      </c>
      <c r="AF159" s="356">
        <f t="shared" si="43"/>
        <v>0</v>
      </c>
      <c r="AG159" s="356">
        <f t="shared" si="44"/>
        <v>0</v>
      </c>
      <c r="AP159" s="22"/>
      <c r="AR159" s="23"/>
      <c r="AS159" s="13"/>
      <c r="AT159" s="22"/>
      <c r="AU159" s="23"/>
      <c r="AY159" s="14"/>
      <c r="AZ159" s="24"/>
    </row>
    <row r="160" spans="1:52" s="21" customFormat="1" ht="18" x14ac:dyDescent="0.25">
      <c r="A160" s="73"/>
      <c r="B160" s="73"/>
      <c r="C160" s="74"/>
      <c r="D160" s="74"/>
      <c r="E160" s="74"/>
      <c r="F160" s="74"/>
      <c r="G160" s="74">
        <v>0</v>
      </c>
      <c r="H160" s="75" t="s">
        <v>133</v>
      </c>
      <c r="I160" s="76"/>
      <c r="J160" s="77"/>
      <c r="K160" s="78"/>
      <c r="L160" s="79">
        <v>0</v>
      </c>
      <c r="M160" s="250" t="s">
        <v>134</v>
      </c>
      <c r="N160" s="337"/>
      <c r="O160" s="269"/>
      <c r="P160" s="346">
        <f t="shared" si="34"/>
        <v>0</v>
      </c>
      <c r="Q160" s="347">
        <f t="shared" si="35"/>
        <v>0</v>
      </c>
      <c r="R160" s="347">
        <f t="shared" si="36"/>
        <v>0</v>
      </c>
      <c r="S160" s="348">
        <f t="shared" si="37"/>
        <v>0</v>
      </c>
      <c r="T160" s="349">
        <f t="shared" si="38"/>
        <v>0</v>
      </c>
      <c r="U160" s="345">
        <f t="shared" si="39"/>
        <v>0</v>
      </c>
      <c r="V160" s="345">
        <f t="shared" si="40"/>
        <v>0</v>
      </c>
      <c r="W160" s="345">
        <f t="shared" si="41"/>
        <v>0</v>
      </c>
      <c r="X160" s="154" t="str">
        <f>""</f>
        <v/>
      </c>
      <c r="Y160" s="355" t="str">
        <f>IF(Tableau_Complet[[#This Row],[ÉLÉMENTS]]="","",Tableau_Complet[[#This Row],[ÉLÉMENTS]])</f>
        <v/>
      </c>
      <c r="Z160" s="356" t="str">
        <f>IF(Tableau_Complet[[#This Row],[NIVEAU DE PRIORITÉ]]="","",Tableau_Complet[[#This Row],[NIVEAU DE PRIORITÉ]])</f>
        <v>n/a</v>
      </c>
      <c r="AA160" s="356">
        <f>IF(Tableau_Complet[[#This Row],[COÛTS DE REMPLACEMENT (dollars 2024) avant Taxes]]="","",Tableau_Complet[[#This Row],[COÛTS DE REMPLACEMENT (dollars 2024) avant Taxes]])</f>
        <v>0</v>
      </c>
      <c r="AB160" s="273" t="s">
        <v>121</v>
      </c>
      <c r="AC160" s="273" t="s">
        <v>127</v>
      </c>
      <c r="AD160" s="273" t="s">
        <v>127</v>
      </c>
      <c r="AE160" s="356">
        <f t="shared" si="42"/>
        <v>0</v>
      </c>
      <c r="AF160" s="356">
        <f t="shared" si="43"/>
        <v>0</v>
      </c>
      <c r="AG160" s="356">
        <f t="shared" si="44"/>
        <v>0</v>
      </c>
      <c r="AP160" s="22"/>
      <c r="AR160" s="23"/>
      <c r="AS160" s="13"/>
      <c r="AT160" s="22"/>
      <c r="AU160" s="23"/>
      <c r="AY160" s="14"/>
      <c r="AZ160" s="24"/>
    </row>
    <row r="161" spans="1:52" s="148" customFormat="1" ht="75" customHeight="1" x14ac:dyDescent="0.25">
      <c r="A161" s="73"/>
      <c r="B161" s="73"/>
      <c r="C161" s="74" t="s">
        <v>252</v>
      </c>
      <c r="D161" s="74" t="s">
        <v>132</v>
      </c>
      <c r="E161" s="74"/>
      <c r="F161" s="74"/>
      <c r="G161" s="74">
        <v>0</v>
      </c>
      <c r="H161" s="75" t="s">
        <v>133</v>
      </c>
      <c r="I161" s="76"/>
      <c r="J161" s="77"/>
      <c r="K161" s="78"/>
      <c r="L161" s="79">
        <v>0</v>
      </c>
      <c r="M161" s="250" t="s">
        <v>134</v>
      </c>
      <c r="N161" s="337"/>
      <c r="O161" s="269"/>
      <c r="P161" s="346">
        <f t="shared" si="34"/>
        <v>0</v>
      </c>
      <c r="Q161" s="347">
        <f t="shared" si="35"/>
        <v>0</v>
      </c>
      <c r="R161" s="347">
        <f t="shared" si="36"/>
        <v>0</v>
      </c>
      <c r="S161" s="348">
        <f t="shared" si="37"/>
        <v>0</v>
      </c>
      <c r="T161" s="349">
        <f t="shared" si="38"/>
        <v>0</v>
      </c>
      <c r="U161" s="345">
        <f t="shared" si="39"/>
        <v>0</v>
      </c>
      <c r="V161" s="345">
        <f t="shared" si="40"/>
        <v>0</v>
      </c>
      <c r="W161" s="345">
        <f t="shared" si="41"/>
        <v>0</v>
      </c>
      <c r="X161" s="154" t="str">
        <f>""</f>
        <v/>
      </c>
      <c r="Y161" s="355" t="str">
        <f>IF(Tableau_Complet[[#This Row],[ÉLÉMENTS]]="","",Tableau_Complet[[#This Row],[ÉLÉMENTS]])</f>
        <v>Portes de garage interieur</v>
      </c>
      <c r="Z161" s="356" t="str">
        <f>IF(Tableau_Complet[[#This Row],[NIVEAU DE PRIORITÉ]]="","",Tableau_Complet[[#This Row],[NIVEAU DE PRIORITÉ]])</f>
        <v>n/a</v>
      </c>
      <c r="AA161" s="356">
        <f>IF(Tableau_Complet[[#This Row],[COÛTS DE REMPLACEMENT (dollars 2024) avant Taxes]]="","",Tableau_Complet[[#This Row],[COÛTS DE REMPLACEMENT (dollars 2024) avant Taxes]])</f>
        <v>0</v>
      </c>
      <c r="AB161" s="273" t="s">
        <v>121</v>
      </c>
      <c r="AC161" s="273" t="s">
        <v>127</v>
      </c>
      <c r="AD161" s="273" t="s">
        <v>127</v>
      </c>
      <c r="AE161" s="356">
        <f t="shared" si="42"/>
        <v>0</v>
      </c>
      <c r="AF161" s="356">
        <f t="shared" si="43"/>
        <v>0</v>
      </c>
      <c r="AG161" s="356">
        <f t="shared" si="44"/>
        <v>0</v>
      </c>
      <c r="AP161" s="149"/>
      <c r="AR161" s="150"/>
      <c r="AS161" s="151"/>
      <c r="AT161" s="149"/>
      <c r="AU161" s="150"/>
      <c r="AY161" s="152"/>
      <c r="AZ161" s="153"/>
    </row>
    <row r="162" spans="1:52" s="21" customFormat="1" ht="18" x14ac:dyDescent="0.25">
      <c r="A162" s="73"/>
      <c r="B162" s="73"/>
      <c r="C162" s="74" t="s">
        <v>776</v>
      </c>
      <c r="D162" s="74" t="s">
        <v>132</v>
      </c>
      <c r="E162" s="74"/>
      <c r="F162" s="74"/>
      <c r="G162" s="74">
        <v>0</v>
      </c>
      <c r="H162" s="75" t="s">
        <v>133</v>
      </c>
      <c r="I162" s="76"/>
      <c r="J162" s="77"/>
      <c r="K162" s="78"/>
      <c r="L162" s="79">
        <v>0</v>
      </c>
      <c r="M162" s="250" t="s">
        <v>134</v>
      </c>
      <c r="N162" s="337"/>
      <c r="O162" s="269"/>
      <c r="P162" s="346">
        <f t="shared" si="34"/>
        <v>0</v>
      </c>
      <c r="Q162" s="347">
        <f t="shared" si="35"/>
        <v>0</v>
      </c>
      <c r="R162" s="347">
        <f t="shared" si="36"/>
        <v>0</v>
      </c>
      <c r="S162" s="348">
        <f t="shared" si="37"/>
        <v>0</v>
      </c>
      <c r="T162" s="349">
        <f t="shared" si="38"/>
        <v>0</v>
      </c>
      <c r="U162" s="345">
        <f t="shared" si="39"/>
        <v>0</v>
      </c>
      <c r="V162" s="345">
        <f t="shared" si="40"/>
        <v>0</v>
      </c>
      <c r="W162" s="345">
        <f t="shared" si="41"/>
        <v>0</v>
      </c>
      <c r="X162" s="154" t="str">
        <f>""</f>
        <v/>
      </c>
      <c r="Y162" s="355" t="str">
        <f>IF(Tableau_Complet[[#This Row],[ÉLÉMENTS]]="","",Tableau_Complet[[#This Row],[ÉLÉMENTS]])</f>
        <v>Rideau coupe feu</v>
      </c>
      <c r="Z162" s="356" t="str">
        <f>IF(Tableau_Complet[[#This Row],[NIVEAU DE PRIORITÉ]]="","",Tableau_Complet[[#This Row],[NIVEAU DE PRIORITÉ]])</f>
        <v>n/a</v>
      </c>
      <c r="AA162" s="356">
        <f>IF(Tableau_Complet[[#This Row],[COÛTS DE REMPLACEMENT (dollars 2024) avant Taxes]]="","",Tableau_Complet[[#This Row],[COÛTS DE REMPLACEMENT (dollars 2024) avant Taxes]])</f>
        <v>0</v>
      </c>
      <c r="AB162" s="273" t="s">
        <v>121</v>
      </c>
      <c r="AC162" s="273" t="s">
        <v>127</v>
      </c>
      <c r="AD162" s="273" t="s">
        <v>127</v>
      </c>
      <c r="AE162" s="356">
        <f t="shared" si="42"/>
        <v>0</v>
      </c>
      <c r="AF162" s="356">
        <f t="shared" si="43"/>
        <v>0</v>
      </c>
      <c r="AG162" s="356">
        <f t="shared" si="44"/>
        <v>0</v>
      </c>
      <c r="AP162" s="22"/>
      <c r="AR162" s="23"/>
      <c r="AS162" s="13"/>
      <c r="AT162" s="22"/>
      <c r="AU162" s="23"/>
      <c r="AY162" s="14"/>
      <c r="AZ162" s="24"/>
    </row>
    <row r="163" spans="1:52" s="21" customFormat="1" ht="18" x14ac:dyDescent="0.25">
      <c r="A163" s="73"/>
      <c r="B163" s="73"/>
      <c r="C163" s="74"/>
      <c r="D163" s="74"/>
      <c r="E163" s="74"/>
      <c r="F163" s="74"/>
      <c r="G163" s="74"/>
      <c r="H163" s="75"/>
      <c r="I163" s="76"/>
      <c r="J163" s="77"/>
      <c r="K163" s="78"/>
      <c r="L163" s="79"/>
      <c r="M163" s="250"/>
      <c r="N163" s="337"/>
      <c r="O163" s="269"/>
      <c r="P163" s="346">
        <f t="shared" si="34"/>
        <v>0</v>
      </c>
      <c r="Q163" s="347">
        <f t="shared" si="35"/>
        <v>0</v>
      </c>
      <c r="R163" s="347">
        <f t="shared" si="36"/>
        <v>0</v>
      </c>
      <c r="S163" s="348">
        <f t="shared" si="37"/>
        <v>0</v>
      </c>
      <c r="T163" s="349">
        <f t="shared" si="38"/>
        <v>0</v>
      </c>
      <c r="U163" s="345">
        <f t="shared" si="39"/>
        <v>0</v>
      </c>
      <c r="V163" s="345">
        <f t="shared" si="40"/>
        <v>0</v>
      </c>
      <c r="W163" s="345">
        <f t="shared" si="41"/>
        <v>0</v>
      </c>
      <c r="X163" s="154" t="str">
        <f>""</f>
        <v/>
      </c>
      <c r="Y163" s="355" t="str">
        <f>IF(Tableau_Complet[[#This Row],[ÉLÉMENTS]]="","",Tableau_Complet[[#This Row],[ÉLÉMENTS]])</f>
        <v/>
      </c>
      <c r="Z163" s="356" t="str">
        <f>IF(Tableau_Complet[[#This Row],[NIVEAU DE PRIORITÉ]]="","",Tableau_Complet[[#This Row],[NIVEAU DE PRIORITÉ]])</f>
        <v/>
      </c>
      <c r="AA163" s="356" t="str">
        <f>IF(Tableau_Complet[[#This Row],[COÛTS DE REMPLACEMENT (dollars 2024) avant Taxes]]="","",Tableau_Complet[[#This Row],[COÛTS DE REMPLACEMENT (dollars 2024) avant Taxes]])</f>
        <v/>
      </c>
      <c r="AB163" s="273" t="s">
        <v>121</v>
      </c>
      <c r="AC163" s="273" t="s">
        <v>127</v>
      </c>
      <c r="AD163" s="273" t="s">
        <v>127</v>
      </c>
      <c r="AE163" s="356" t="str">
        <f t="shared" si="42"/>
        <v/>
      </c>
      <c r="AF163" s="356" t="str">
        <f t="shared" si="43"/>
        <v/>
      </c>
      <c r="AG163" s="356" t="str">
        <f t="shared" si="44"/>
        <v/>
      </c>
      <c r="AP163" s="22"/>
      <c r="AR163" s="23"/>
      <c r="AS163" s="13"/>
      <c r="AT163" s="22"/>
      <c r="AU163" s="23"/>
      <c r="AY163" s="14"/>
      <c r="AZ163" s="24"/>
    </row>
    <row r="164" spans="1:52" s="21" customFormat="1" ht="18" x14ac:dyDescent="0.25">
      <c r="A164" s="73"/>
      <c r="B164" s="73"/>
      <c r="C164" s="74"/>
      <c r="D164" s="74"/>
      <c r="E164" s="74"/>
      <c r="F164" s="74"/>
      <c r="G164" s="74"/>
      <c r="H164" s="75"/>
      <c r="I164" s="76"/>
      <c r="J164" s="77"/>
      <c r="K164" s="78"/>
      <c r="L164" s="79"/>
      <c r="M164" s="250"/>
      <c r="N164" s="337"/>
      <c r="O164" s="269"/>
      <c r="P164" s="346">
        <f t="shared" si="34"/>
        <v>0</v>
      </c>
      <c r="Q164" s="347">
        <f t="shared" si="35"/>
        <v>0</v>
      </c>
      <c r="R164" s="347">
        <f t="shared" si="36"/>
        <v>0</v>
      </c>
      <c r="S164" s="348">
        <f t="shared" si="37"/>
        <v>0</v>
      </c>
      <c r="T164" s="349">
        <f t="shared" si="38"/>
        <v>0</v>
      </c>
      <c r="U164" s="345">
        <f t="shared" si="39"/>
        <v>0</v>
      </c>
      <c r="V164" s="345">
        <f t="shared" si="40"/>
        <v>0</v>
      </c>
      <c r="W164" s="345">
        <f t="shared" si="41"/>
        <v>0</v>
      </c>
      <c r="X164" s="154" t="str">
        <f>""</f>
        <v/>
      </c>
      <c r="Y164" s="355" t="str">
        <f>IF(Tableau_Complet[[#This Row],[ÉLÉMENTS]]="","",Tableau_Complet[[#This Row],[ÉLÉMENTS]])</f>
        <v/>
      </c>
      <c r="Z164" s="356" t="str">
        <f>IF(Tableau_Complet[[#This Row],[NIVEAU DE PRIORITÉ]]="","",Tableau_Complet[[#This Row],[NIVEAU DE PRIORITÉ]])</f>
        <v/>
      </c>
      <c r="AA164" s="356" t="str">
        <f>IF(Tableau_Complet[[#This Row],[COÛTS DE REMPLACEMENT (dollars 2024) avant Taxes]]="","",Tableau_Complet[[#This Row],[COÛTS DE REMPLACEMENT (dollars 2024) avant Taxes]])</f>
        <v/>
      </c>
      <c r="AB164" s="273" t="s">
        <v>121</v>
      </c>
      <c r="AC164" s="273" t="s">
        <v>127</v>
      </c>
      <c r="AD164" s="273" t="s">
        <v>127</v>
      </c>
      <c r="AE164" s="356" t="str">
        <f t="shared" si="42"/>
        <v/>
      </c>
      <c r="AF164" s="356" t="str">
        <f t="shared" si="43"/>
        <v/>
      </c>
      <c r="AG164" s="356" t="str">
        <f t="shared" si="44"/>
        <v/>
      </c>
      <c r="AP164" s="22"/>
      <c r="AR164" s="23"/>
      <c r="AS164" s="13"/>
      <c r="AT164" s="22"/>
      <c r="AU164" s="23"/>
      <c r="AY164" s="14"/>
      <c r="AZ164" s="24"/>
    </row>
    <row r="165" spans="1:52" s="21" customFormat="1" ht="36" x14ac:dyDescent="0.25">
      <c r="A165" s="124" t="s">
        <v>253</v>
      </c>
      <c r="B165" s="124"/>
      <c r="C165" s="125" t="s">
        <v>254</v>
      </c>
      <c r="D165" s="125"/>
      <c r="E165" s="125"/>
      <c r="F165" s="125"/>
      <c r="G165" s="125"/>
      <c r="H165" s="126"/>
      <c r="I165" s="127"/>
      <c r="J165" s="128"/>
      <c r="K165" s="129"/>
      <c r="L165" s="130"/>
      <c r="M165" s="131"/>
      <c r="N165" s="132">
        <f>SUM(L166:L179)</f>
        <v>0</v>
      </c>
      <c r="O165" s="124"/>
      <c r="P165" s="121">
        <f t="shared" si="34"/>
        <v>0</v>
      </c>
      <c r="Q165" s="122">
        <f t="shared" si="35"/>
        <v>0</v>
      </c>
      <c r="R165" s="122">
        <f t="shared" si="36"/>
        <v>0</v>
      </c>
      <c r="S165" s="123">
        <f t="shared" si="37"/>
        <v>0</v>
      </c>
      <c r="T165" s="133">
        <f t="shared" si="38"/>
        <v>0</v>
      </c>
      <c r="U165" s="134">
        <f t="shared" si="39"/>
        <v>0</v>
      </c>
      <c r="V165" s="134">
        <f t="shared" si="40"/>
        <v>0</v>
      </c>
      <c r="W165" s="134">
        <f t="shared" si="41"/>
        <v>0</v>
      </c>
      <c r="X165" s="135" t="str">
        <f>""</f>
        <v/>
      </c>
      <c r="Y165" s="136" t="str">
        <f>IF(Tableau_Complet[[#This Row],[ÉLÉMENTS]]="","",Tableau_Complet[[#This Row],[ÉLÉMENTS]])</f>
        <v>ACCESSOIRES INTÉGRÉS</v>
      </c>
      <c r="Z165" s="135" t="str">
        <f>IF(Tableau_Complet[[#This Row],[NIVEAU DE PRIORITÉ]]="","",Tableau_Complet[[#This Row],[NIVEAU DE PRIORITÉ]])</f>
        <v/>
      </c>
      <c r="AA165" s="135" t="str">
        <f>IF(Tableau_Complet[[#This Row],[COÛTS DE REMPLACEMENT (dollars 2024) avant Taxes]]="","",Tableau_Complet[[#This Row],[COÛTS DE REMPLACEMENT (dollars 2024) avant Taxes]])</f>
        <v/>
      </c>
      <c r="AB165" s="135" t="s">
        <v>121</v>
      </c>
      <c r="AC165" s="135" t="s">
        <v>121</v>
      </c>
      <c r="AD165" s="135" t="s">
        <v>121</v>
      </c>
      <c r="AE165" s="135" t="str">
        <f t="shared" si="42"/>
        <v/>
      </c>
      <c r="AF165" s="135" t="str">
        <f t="shared" si="43"/>
        <v/>
      </c>
      <c r="AG165" s="135" t="str">
        <f t="shared" si="44"/>
        <v/>
      </c>
      <c r="AP165" s="22"/>
      <c r="AR165" s="23"/>
      <c r="AS165" s="13"/>
      <c r="AT165" s="22"/>
      <c r="AU165" s="23"/>
      <c r="AY165" s="14"/>
      <c r="AZ165" s="24"/>
    </row>
    <row r="166" spans="1:52" s="21" customFormat="1" ht="36" x14ac:dyDescent="0.25">
      <c r="A166" s="73"/>
      <c r="B166" s="73"/>
      <c r="C166" s="74" t="s">
        <v>255</v>
      </c>
      <c r="D166" s="74" t="s">
        <v>132</v>
      </c>
      <c r="E166" s="74"/>
      <c r="F166" s="74"/>
      <c r="G166" s="74">
        <v>0</v>
      </c>
      <c r="H166" s="75" t="s">
        <v>133</v>
      </c>
      <c r="I166" s="76"/>
      <c r="J166" s="77"/>
      <c r="K166" s="78"/>
      <c r="L166" s="79">
        <v>0</v>
      </c>
      <c r="M166" s="250" t="s">
        <v>134</v>
      </c>
      <c r="N166" s="337"/>
      <c r="O166" s="269"/>
      <c r="P166" s="346">
        <f t="shared" si="34"/>
        <v>0</v>
      </c>
      <c r="Q166" s="347">
        <f t="shared" si="35"/>
        <v>0</v>
      </c>
      <c r="R166" s="347">
        <f t="shared" si="36"/>
        <v>0</v>
      </c>
      <c r="S166" s="348">
        <f t="shared" si="37"/>
        <v>0</v>
      </c>
      <c r="T166" s="349">
        <f t="shared" si="38"/>
        <v>0</v>
      </c>
      <c r="U166" s="345">
        <f t="shared" si="39"/>
        <v>0</v>
      </c>
      <c r="V166" s="345">
        <f t="shared" si="40"/>
        <v>0</v>
      </c>
      <c r="W166" s="345">
        <f t="shared" si="41"/>
        <v>0</v>
      </c>
      <c r="X166" s="154" t="str">
        <f>""</f>
        <v/>
      </c>
      <c r="Y166" s="355" t="str">
        <f>IF(Tableau_Complet[[#This Row],[ÉLÉMENTS]]="","",Tableau_Complet[[#This Row],[ÉLÉMENTS]])</f>
        <v>Cloisons démontables et grillages</v>
      </c>
      <c r="Z166" s="356" t="str">
        <f>IF(Tableau_Complet[[#This Row],[NIVEAU DE PRIORITÉ]]="","",Tableau_Complet[[#This Row],[NIVEAU DE PRIORITÉ]])</f>
        <v>n/a</v>
      </c>
      <c r="AA166" s="356">
        <f>IF(Tableau_Complet[[#This Row],[COÛTS DE REMPLACEMENT (dollars 2024) avant Taxes]]="","",Tableau_Complet[[#This Row],[COÛTS DE REMPLACEMENT (dollars 2024) avant Taxes]])</f>
        <v>0</v>
      </c>
      <c r="AB166" s="273" t="s">
        <v>121</v>
      </c>
      <c r="AC166" s="273" t="s">
        <v>127</v>
      </c>
      <c r="AD166" s="273" t="s">
        <v>127</v>
      </c>
      <c r="AE166" s="356">
        <f t="shared" si="42"/>
        <v>0</v>
      </c>
      <c r="AF166" s="356">
        <f t="shared" si="43"/>
        <v>0</v>
      </c>
      <c r="AG166" s="356">
        <f t="shared" si="44"/>
        <v>0</v>
      </c>
      <c r="AP166" s="22"/>
      <c r="AR166" s="23"/>
      <c r="AS166" s="13"/>
      <c r="AT166" s="22"/>
      <c r="AU166" s="23"/>
      <c r="AY166" s="14"/>
      <c r="AZ166" s="24"/>
    </row>
    <row r="167" spans="1:52" s="21" customFormat="1" ht="36" x14ac:dyDescent="0.25">
      <c r="A167" s="73"/>
      <c r="B167" s="73"/>
      <c r="C167" s="74" t="s">
        <v>256</v>
      </c>
      <c r="D167" s="74" t="s">
        <v>132</v>
      </c>
      <c r="E167" s="74"/>
      <c r="F167" s="74"/>
      <c r="G167" s="74">
        <v>0</v>
      </c>
      <c r="H167" s="75" t="s">
        <v>133</v>
      </c>
      <c r="I167" s="76"/>
      <c r="J167" s="77"/>
      <c r="K167" s="78"/>
      <c r="L167" s="79">
        <v>0</v>
      </c>
      <c r="M167" s="250" t="s">
        <v>134</v>
      </c>
      <c r="N167" s="337"/>
      <c r="O167" s="269"/>
      <c r="P167" s="346">
        <f t="shared" si="34"/>
        <v>0</v>
      </c>
      <c r="Q167" s="347">
        <f t="shared" si="35"/>
        <v>0</v>
      </c>
      <c r="R167" s="347">
        <f t="shared" si="36"/>
        <v>0</v>
      </c>
      <c r="S167" s="348">
        <f t="shared" si="37"/>
        <v>0</v>
      </c>
      <c r="T167" s="349">
        <f t="shared" si="38"/>
        <v>0</v>
      </c>
      <c r="U167" s="345">
        <f t="shared" si="39"/>
        <v>0</v>
      </c>
      <c r="V167" s="345">
        <f t="shared" si="40"/>
        <v>0</v>
      </c>
      <c r="W167" s="345">
        <f t="shared" si="41"/>
        <v>0</v>
      </c>
      <c r="X167" s="154" t="str">
        <f>""</f>
        <v/>
      </c>
      <c r="Y167" s="355" t="str">
        <f>IF(Tableau_Complet[[#This Row],[ÉLÉMENTS]]="","",Tableau_Complet[[#This Row],[ÉLÉMENTS]])</f>
        <v>Accessoires des locaux communautaires</v>
      </c>
      <c r="Z167" s="356" t="str">
        <f>IF(Tableau_Complet[[#This Row],[NIVEAU DE PRIORITÉ]]="","",Tableau_Complet[[#This Row],[NIVEAU DE PRIORITÉ]])</f>
        <v>n/a</v>
      </c>
      <c r="AA167" s="356">
        <f>IF(Tableau_Complet[[#This Row],[COÛTS DE REMPLACEMENT (dollars 2024) avant Taxes]]="","",Tableau_Complet[[#This Row],[COÛTS DE REMPLACEMENT (dollars 2024) avant Taxes]])</f>
        <v>0</v>
      </c>
      <c r="AB167" s="273" t="s">
        <v>121</v>
      </c>
      <c r="AC167" s="273" t="s">
        <v>127</v>
      </c>
      <c r="AD167" s="273" t="s">
        <v>127</v>
      </c>
      <c r="AE167" s="356">
        <f t="shared" si="42"/>
        <v>0</v>
      </c>
      <c r="AF167" s="356">
        <f t="shared" si="43"/>
        <v>0</v>
      </c>
      <c r="AG167" s="356">
        <f t="shared" si="44"/>
        <v>0</v>
      </c>
      <c r="AP167" s="22"/>
      <c r="AR167" s="23"/>
      <c r="AS167" s="13"/>
      <c r="AT167" s="22"/>
      <c r="AU167" s="23"/>
      <c r="AY167" s="14"/>
      <c r="AZ167" s="24"/>
    </row>
    <row r="168" spans="1:52" s="21" customFormat="1" ht="36" x14ac:dyDescent="0.25">
      <c r="A168" s="73"/>
      <c r="B168" s="73"/>
      <c r="C168" s="74" t="s">
        <v>256</v>
      </c>
      <c r="D168" s="74" t="s">
        <v>132</v>
      </c>
      <c r="E168" s="74"/>
      <c r="F168" s="74"/>
      <c r="G168" s="74">
        <v>0</v>
      </c>
      <c r="H168" s="75" t="s">
        <v>133</v>
      </c>
      <c r="I168" s="76"/>
      <c r="J168" s="77"/>
      <c r="K168" s="78"/>
      <c r="L168" s="79">
        <v>0</v>
      </c>
      <c r="M168" s="250" t="s">
        <v>134</v>
      </c>
      <c r="N168" s="337"/>
      <c r="O168" s="269"/>
      <c r="P168" s="346">
        <f t="shared" si="34"/>
        <v>0</v>
      </c>
      <c r="Q168" s="347">
        <f t="shared" si="35"/>
        <v>0</v>
      </c>
      <c r="R168" s="347">
        <f t="shared" si="36"/>
        <v>0</v>
      </c>
      <c r="S168" s="348">
        <f t="shared" si="37"/>
        <v>0</v>
      </c>
      <c r="T168" s="349">
        <f t="shared" si="38"/>
        <v>0</v>
      </c>
      <c r="U168" s="345">
        <f t="shared" si="39"/>
        <v>0</v>
      </c>
      <c r="V168" s="345">
        <f t="shared" si="40"/>
        <v>0</v>
      </c>
      <c r="W168" s="345">
        <f t="shared" si="41"/>
        <v>0</v>
      </c>
      <c r="X168" s="154" t="str">
        <f>""</f>
        <v/>
      </c>
      <c r="Y168" s="355" t="str">
        <f>IF(Tableau_Complet[[#This Row],[ÉLÉMENTS]]="","",Tableau_Complet[[#This Row],[ÉLÉMENTS]])</f>
        <v>Accessoires des locaux communautaires</v>
      </c>
      <c r="Z168" s="356" t="str">
        <f>IF(Tableau_Complet[[#This Row],[NIVEAU DE PRIORITÉ]]="","",Tableau_Complet[[#This Row],[NIVEAU DE PRIORITÉ]])</f>
        <v>n/a</v>
      </c>
      <c r="AA168" s="356">
        <f>IF(Tableau_Complet[[#This Row],[COÛTS DE REMPLACEMENT (dollars 2024) avant Taxes]]="","",Tableau_Complet[[#This Row],[COÛTS DE REMPLACEMENT (dollars 2024) avant Taxes]])</f>
        <v>0</v>
      </c>
      <c r="AB168" s="273" t="s">
        <v>121</v>
      </c>
      <c r="AC168" s="273" t="s">
        <v>127</v>
      </c>
      <c r="AD168" s="273" t="s">
        <v>127</v>
      </c>
      <c r="AE168" s="356">
        <f t="shared" si="42"/>
        <v>0</v>
      </c>
      <c r="AF168" s="356">
        <f t="shared" si="43"/>
        <v>0</v>
      </c>
      <c r="AG168" s="356">
        <f t="shared" si="44"/>
        <v>0</v>
      </c>
      <c r="AP168" s="22"/>
      <c r="AR168" s="23"/>
      <c r="AS168" s="13"/>
      <c r="AT168" s="22"/>
      <c r="AU168" s="23"/>
      <c r="AY168" s="14"/>
      <c r="AZ168" s="24"/>
    </row>
    <row r="169" spans="1:52" s="21" customFormat="1" ht="36" x14ac:dyDescent="0.25">
      <c r="A169" s="73"/>
      <c r="B169" s="73"/>
      <c r="C169" s="74" t="s">
        <v>257</v>
      </c>
      <c r="D169" s="74" t="s">
        <v>132</v>
      </c>
      <c r="E169" s="74"/>
      <c r="F169" s="74"/>
      <c r="G169" s="74">
        <v>0</v>
      </c>
      <c r="H169" s="75" t="s">
        <v>133</v>
      </c>
      <c r="I169" s="76"/>
      <c r="J169" s="77"/>
      <c r="K169" s="78"/>
      <c r="L169" s="79">
        <v>0</v>
      </c>
      <c r="M169" s="250" t="s">
        <v>134</v>
      </c>
      <c r="N169" s="337"/>
      <c r="O169" s="269"/>
      <c r="P169" s="346">
        <f t="shared" si="34"/>
        <v>0</v>
      </c>
      <c r="Q169" s="347">
        <f t="shared" si="35"/>
        <v>0</v>
      </c>
      <c r="R169" s="347">
        <f t="shared" si="36"/>
        <v>0</v>
      </c>
      <c r="S169" s="348">
        <f t="shared" si="37"/>
        <v>0</v>
      </c>
      <c r="T169" s="349">
        <f t="shared" si="38"/>
        <v>0</v>
      </c>
      <c r="U169" s="345">
        <f t="shared" si="39"/>
        <v>0</v>
      </c>
      <c r="V169" s="345">
        <f t="shared" si="40"/>
        <v>0</v>
      </c>
      <c r="W169" s="345">
        <f t="shared" si="41"/>
        <v>0</v>
      </c>
      <c r="X169" s="154" t="str">
        <f>""</f>
        <v/>
      </c>
      <c r="Y169" s="355" t="str">
        <f>IF(Tableau_Complet[[#This Row],[ÉLÉMENTS]]="","",Tableau_Complet[[#This Row],[ÉLÉMENTS]])</f>
        <v>Cases postales et boîtes aux lettres</v>
      </c>
      <c r="Z169" s="356" t="str">
        <f>IF(Tableau_Complet[[#This Row],[NIVEAU DE PRIORITÉ]]="","",Tableau_Complet[[#This Row],[NIVEAU DE PRIORITÉ]])</f>
        <v>n/a</v>
      </c>
      <c r="AA169" s="356">
        <f>IF(Tableau_Complet[[#This Row],[COÛTS DE REMPLACEMENT (dollars 2024) avant Taxes]]="","",Tableau_Complet[[#This Row],[COÛTS DE REMPLACEMENT (dollars 2024) avant Taxes]])</f>
        <v>0</v>
      </c>
      <c r="AB169" s="273" t="s">
        <v>121</v>
      </c>
      <c r="AC169" s="273" t="s">
        <v>127</v>
      </c>
      <c r="AD169" s="273" t="s">
        <v>127</v>
      </c>
      <c r="AE169" s="356">
        <f t="shared" si="42"/>
        <v>0</v>
      </c>
      <c r="AF169" s="356">
        <f t="shared" si="43"/>
        <v>0</v>
      </c>
      <c r="AG169" s="356">
        <f t="shared" si="44"/>
        <v>0</v>
      </c>
      <c r="AP169" s="22"/>
      <c r="AR169" s="23"/>
      <c r="AS169" s="13"/>
      <c r="AT169" s="22"/>
      <c r="AU169" s="23"/>
      <c r="AY169" s="14"/>
      <c r="AZ169" s="24"/>
    </row>
    <row r="170" spans="1:52" s="21" customFormat="1" ht="36" x14ac:dyDescent="0.25">
      <c r="A170" s="73"/>
      <c r="B170" s="73"/>
      <c r="C170" s="74" t="s">
        <v>258</v>
      </c>
      <c r="D170" s="74" t="s">
        <v>132</v>
      </c>
      <c r="E170" s="74"/>
      <c r="F170" s="74"/>
      <c r="G170" s="74">
        <v>0</v>
      </c>
      <c r="H170" s="75" t="s">
        <v>133</v>
      </c>
      <c r="I170" s="76"/>
      <c r="J170" s="77"/>
      <c r="K170" s="78"/>
      <c r="L170" s="79">
        <v>0</v>
      </c>
      <c r="M170" s="250" t="s">
        <v>134</v>
      </c>
      <c r="N170" s="337"/>
      <c r="O170" s="269"/>
      <c r="P170" s="346">
        <f t="shared" si="34"/>
        <v>0</v>
      </c>
      <c r="Q170" s="347">
        <f t="shared" si="35"/>
        <v>0</v>
      </c>
      <c r="R170" s="347">
        <f t="shared" si="36"/>
        <v>0</v>
      </c>
      <c r="S170" s="348">
        <f t="shared" si="37"/>
        <v>0</v>
      </c>
      <c r="T170" s="349">
        <f t="shared" si="38"/>
        <v>0</v>
      </c>
      <c r="U170" s="345">
        <f t="shared" si="39"/>
        <v>0</v>
      </c>
      <c r="V170" s="345">
        <f t="shared" si="40"/>
        <v>0</v>
      </c>
      <c r="W170" s="345">
        <f t="shared" si="41"/>
        <v>0</v>
      </c>
      <c r="X170" s="154" t="str">
        <f>""</f>
        <v/>
      </c>
      <c r="Y170" s="355" t="str">
        <f>IF(Tableau_Complet[[#This Row],[ÉLÉMENTS]]="","",Tableau_Complet[[#This Row],[ÉLÉMENTS]])</f>
        <v>Mains courantes des corridors</v>
      </c>
      <c r="Z170" s="356" t="str">
        <f>IF(Tableau_Complet[[#This Row],[NIVEAU DE PRIORITÉ]]="","",Tableau_Complet[[#This Row],[NIVEAU DE PRIORITÉ]])</f>
        <v>n/a</v>
      </c>
      <c r="AA170" s="356">
        <f>IF(Tableau_Complet[[#This Row],[COÛTS DE REMPLACEMENT (dollars 2024) avant Taxes]]="","",Tableau_Complet[[#This Row],[COÛTS DE REMPLACEMENT (dollars 2024) avant Taxes]])</f>
        <v>0</v>
      </c>
      <c r="AB170" s="273" t="s">
        <v>121</v>
      </c>
      <c r="AC170" s="273" t="s">
        <v>127</v>
      </c>
      <c r="AD170" s="273" t="s">
        <v>127</v>
      </c>
      <c r="AE170" s="356">
        <f t="shared" si="42"/>
        <v>0</v>
      </c>
      <c r="AF170" s="356">
        <f t="shared" si="43"/>
        <v>0</v>
      </c>
      <c r="AG170" s="356">
        <f t="shared" si="44"/>
        <v>0</v>
      </c>
      <c r="AP170" s="22"/>
      <c r="AR170" s="23"/>
      <c r="AS170" s="13"/>
      <c r="AT170" s="22"/>
      <c r="AU170" s="23"/>
      <c r="AY170" s="14"/>
      <c r="AZ170" s="24"/>
    </row>
    <row r="171" spans="1:52" s="21" customFormat="1" ht="36" x14ac:dyDescent="0.25">
      <c r="A171" s="73"/>
      <c r="B171" s="73"/>
      <c r="C171" s="74" t="s">
        <v>258</v>
      </c>
      <c r="D171" s="74" t="s">
        <v>125</v>
      </c>
      <c r="E171" s="74"/>
      <c r="F171" s="74"/>
      <c r="G171" s="74">
        <v>0</v>
      </c>
      <c r="H171" s="75" t="s">
        <v>133</v>
      </c>
      <c r="I171" s="76"/>
      <c r="J171" s="77"/>
      <c r="K171" s="78"/>
      <c r="L171" s="79">
        <v>0</v>
      </c>
      <c r="M171" s="250" t="s">
        <v>134</v>
      </c>
      <c r="N171" s="337"/>
      <c r="O171" s="269"/>
      <c r="P171" s="346">
        <f t="shared" si="34"/>
        <v>0</v>
      </c>
      <c r="Q171" s="347">
        <f t="shared" si="35"/>
        <v>0</v>
      </c>
      <c r="R171" s="347">
        <f t="shared" si="36"/>
        <v>0</v>
      </c>
      <c r="S171" s="348">
        <f t="shared" si="37"/>
        <v>0</v>
      </c>
      <c r="T171" s="349">
        <f t="shared" si="38"/>
        <v>0</v>
      </c>
      <c r="U171" s="345">
        <f t="shared" si="39"/>
        <v>0</v>
      </c>
      <c r="V171" s="345">
        <f t="shared" si="40"/>
        <v>0</v>
      </c>
      <c r="W171" s="345">
        <f t="shared" si="41"/>
        <v>0</v>
      </c>
      <c r="X171" s="154" t="str">
        <f>""</f>
        <v/>
      </c>
      <c r="Y171" s="355" t="str">
        <f>IF(Tableau_Complet[[#This Row],[ÉLÉMENTS]]="","",Tableau_Complet[[#This Row],[ÉLÉMENTS]])</f>
        <v>Mains courantes des corridors</v>
      </c>
      <c r="Z171" s="356" t="str">
        <f>IF(Tableau_Complet[[#This Row],[NIVEAU DE PRIORITÉ]]="","",Tableau_Complet[[#This Row],[NIVEAU DE PRIORITÉ]])</f>
        <v>n/a</v>
      </c>
      <c r="AA171" s="356">
        <f>IF(Tableau_Complet[[#This Row],[COÛTS DE REMPLACEMENT (dollars 2024) avant Taxes]]="","",Tableau_Complet[[#This Row],[COÛTS DE REMPLACEMENT (dollars 2024) avant Taxes]])</f>
        <v>0</v>
      </c>
      <c r="AB171" s="273" t="s">
        <v>121</v>
      </c>
      <c r="AC171" s="273" t="s">
        <v>127</v>
      </c>
      <c r="AD171" s="273" t="s">
        <v>127</v>
      </c>
      <c r="AE171" s="356">
        <f t="shared" si="42"/>
        <v>0</v>
      </c>
      <c r="AF171" s="356">
        <f t="shared" si="43"/>
        <v>0</v>
      </c>
      <c r="AG171" s="356">
        <f t="shared" si="44"/>
        <v>0</v>
      </c>
      <c r="AP171" s="22"/>
      <c r="AR171" s="23"/>
      <c r="AS171" s="13"/>
      <c r="AT171" s="22"/>
      <c r="AU171" s="23"/>
      <c r="AY171" s="14"/>
      <c r="AZ171" s="24"/>
    </row>
    <row r="172" spans="1:52" s="21" customFormat="1" ht="36" x14ac:dyDescent="0.25">
      <c r="A172" s="73"/>
      <c r="B172" s="73"/>
      <c r="C172" s="74" t="s">
        <v>259</v>
      </c>
      <c r="D172" s="74"/>
      <c r="E172" s="74"/>
      <c r="F172" s="74"/>
      <c r="G172" s="74">
        <v>0</v>
      </c>
      <c r="H172" s="75" t="s">
        <v>133</v>
      </c>
      <c r="I172" s="76"/>
      <c r="J172" s="77"/>
      <c r="K172" s="78"/>
      <c r="L172" s="79">
        <v>0</v>
      </c>
      <c r="M172" s="250" t="s">
        <v>134</v>
      </c>
      <c r="N172" s="337"/>
      <c r="O172" s="269"/>
      <c r="P172" s="346">
        <f t="shared" si="34"/>
        <v>0</v>
      </c>
      <c r="Q172" s="347">
        <f t="shared" si="35"/>
        <v>0</v>
      </c>
      <c r="R172" s="347">
        <f t="shared" si="36"/>
        <v>0</v>
      </c>
      <c r="S172" s="348">
        <f t="shared" si="37"/>
        <v>0</v>
      </c>
      <c r="T172" s="349">
        <f t="shared" si="38"/>
        <v>0</v>
      </c>
      <c r="U172" s="345">
        <f t="shared" si="39"/>
        <v>0</v>
      </c>
      <c r="V172" s="345">
        <f t="shared" si="40"/>
        <v>0</v>
      </c>
      <c r="W172" s="345">
        <f t="shared" si="41"/>
        <v>0</v>
      </c>
      <c r="X172" s="154" t="str">
        <f>""</f>
        <v/>
      </c>
      <c r="Y172" s="355" t="str">
        <f>IF(Tableau_Complet[[#This Row],[ÉLÉMENTS]]="","",Tableau_Complet[[#This Row],[ÉLÉMENTS]])</f>
        <v>Signalisation et identification de pièces</v>
      </c>
      <c r="Z172" s="356" t="str">
        <f>IF(Tableau_Complet[[#This Row],[NIVEAU DE PRIORITÉ]]="","",Tableau_Complet[[#This Row],[NIVEAU DE PRIORITÉ]])</f>
        <v>n/a</v>
      </c>
      <c r="AA172" s="356">
        <f>IF(Tableau_Complet[[#This Row],[COÛTS DE REMPLACEMENT (dollars 2024) avant Taxes]]="","",Tableau_Complet[[#This Row],[COÛTS DE REMPLACEMENT (dollars 2024) avant Taxes]])</f>
        <v>0</v>
      </c>
      <c r="AB172" s="273" t="s">
        <v>121</v>
      </c>
      <c r="AC172" s="273" t="s">
        <v>127</v>
      </c>
      <c r="AD172" s="273" t="s">
        <v>127</v>
      </c>
      <c r="AE172" s="356">
        <f t="shared" si="42"/>
        <v>0</v>
      </c>
      <c r="AF172" s="356">
        <f t="shared" si="43"/>
        <v>0</v>
      </c>
      <c r="AG172" s="356">
        <f t="shared" si="44"/>
        <v>0</v>
      </c>
      <c r="AP172" s="22"/>
      <c r="AR172" s="23"/>
      <c r="AS172" s="13"/>
      <c r="AT172" s="22"/>
      <c r="AU172" s="23"/>
      <c r="AY172" s="14"/>
      <c r="AZ172" s="24"/>
    </row>
    <row r="173" spans="1:52" s="21" customFormat="1" ht="36" x14ac:dyDescent="0.25">
      <c r="A173" s="73"/>
      <c r="B173" s="73"/>
      <c r="C173" s="74" t="s">
        <v>260</v>
      </c>
      <c r="D173" s="74" t="s">
        <v>132</v>
      </c>
      <c r="E173" s="74"/>
      <c r="F173" s="74"/>
      <c r="G173" s="74">
        <v>0</v>
      </c>
      <c r="H173" s="75" t="s">
        <v>133</v>
      </c>
      <c r="I173" s="76"/>
      <c r="J173" s="77"/>
      <c r="K173" s="78"/>
      <c r="L173" s="79">
        <v>0</v>
      </c>
      <c r="M173" s="250" t="s">
        <v>134</v>
      </c>
      <c r="N173" s="337"/>
      <c r="O173" s="269"/>
      <c r="P173" s="346">
        <f t="shared" si="34"/>
        <v>0</v>
      </c>
      <c r="Q173" s="347">
        <f t="shared" si="35"/>
        <v>0</v>
      </c>
      <c r="R173" s="347">
        <f t="shared" si="36"/>
        <v>0</v>
      </c>
      <c r="S173" s="348">
        <f t="shared" si="37"/>
        <v>0</v>
      </c>
      <c r="T173" s="349">
        <f t="shared" si="38"/>
        <v>0</v>
      </c>
      <c r="U173" s="345">
        <f t="shared" si="39"/>
        <v>0</v>
      </c>
      <c r="V173" s="345">
        <f t="shared" si="40"/>
        <v>0</v>
      </c>
      <c r="W173" s="345">
        <f t="shared" si="41"/>
        <v>0</v>
      </c>
      <c r="X173" s="154" t="str">
        <f>""</f>
        <v/>
      </c>
      <c r="Y173" s="355" t="str">
        <f>IF(Tableau_Complet[[#This Row],[ÉLÉMENTS]]="","",Tableau_Complet[[#This Row],[ÉLÉMENTS]])</f>
        <v>Plans d'évacuation du bâtiment</v>
      </c>
      <c r="Z173" s="356" t="str">
        <f>IF(Tableau_Complet[[#This Row],[NIVEAU DE PRIORITÉ]]="","",Tableau_Complet[[#This Row],[NIVEAU DE PRIORITÉ]])</f>
        <v>n/a</v>
      </c>
      <c r="AA173" s="356">
        <f>IF(Tableau_Complet[[#This Row],[COÛTS DE REMPLACEMENT (dollars 2024) avant Taxes]]="","",Tableau_Complet[[#This Row],[COÛTS DE REMPLACEMENT (dollars 2024) avant Taxes]])</f>
        <v>0</v>
      </c>
      <c r="AB173" s="273" t="s">
        <v>121</v>
      </c>
      <c r="AC173" s="273" t="s">
        <v>127</v>
      </c>
      <c r="AD173" s="273" t="s">
        <v>127</v>
      </c>
      <c r="AE173" s="356">
        <f t="shared" si="42"/>
        <v>0</v>
      </c>
      <c r="AF173" s="356">
        <f t="shared" si="43"/>
        <v>0</v>
      </c>
      <c r="AG173" s="356">
        <f t="shared" si="44"/>
        <v>0</v>
      </c>
      <c r="AP173" s="22"/>
      <c r="AR173" s="23"/>
      <c r="AS173" s="13"/>
      <c r="AT173" s="22"/>
      <c r="AU173" s="23"/>
      <c r="AY173" s="14"/>
      <c r="AZ173" s="24"/>
    </row>
    <row r="174" spans="1:52" s="21" customFormat="1" ht="18" x14ac:dyDescent="0.25">
      <c r="A174" s="73"/>
      <c r="B174" s="73"/>
      <c r="C174" s="74"/>
      <c r="D174" s="74"/>
      <c r="E174" s="74"/>
      <c r="F174" s="74"/>
      <c r="G174" s="74">
        <v>0</v>
      </c>
      <c r="H174" s="75" t="s">
        <v>133</v>
      </c>
      <c r="I174" s="76"/>
      <c r="J174" s="77"/>
      <c r="K174" s="78"/>
      <c r="L174" s="79">
        <v>0</v>
      </c>
      <c r="M174" s="250" t="s">
        <v>134</v>
      </c>
      <c r="N174" s="337"/>
      <c r="O174" s="269"/>
      <c r="P174" s="346">
        <f t="shared" si="34"/>
        <v>0</v>
      </c>
      <c r="Q174" s="347">
        <f t="shared" si="35"/>
        <v>0</v>
      </c>
      <c r="R174" s="347">
        <f t="shared" si="36"/>
        <v>0</v>
      </c>
      <c r="S174" s="348">
        <f t="shared" si="37"/>
        <v>0</v>
      </c>
      <c r="T174" s="349">
        <f t="shared" si="38"/>
        <v>0</v>
      </c>
      <c r="U174" s="345">
        <f t="shared" si="39"/>
        <v>0</v>
      </c>
      <c r="V174" s="345">
        <f t="shared" si="40"/>
        <v>0</v>
      </c>
      <c r="W174" s="345">
        <f t="shared" si="41"/>
        <v>0</v>
      </c>
      <c r="X174" s="154" t="str">
        <f>""</f>
        <v/>
      </c>
      <c r="Y174" s="355" t="str">
        <f>IF(Tableau_Complet[[#This Row],[ÉLÉMENTS]]="","",Tableau_Complet[[#This Row],[ÉLÉMENTS]])</f>
        <v/>
      </c>
      <c r="Z174" s="356" t="str">
        <f>IF(Tableau_Complet[[#This Row],[NIVEAU DE PRIORITÉ]]="","",Tableau_Complet[[#This Row],[NIVEAU DE PRIORITÉ]])</f>
        <v>n/a</v>
      </c>
      <c r="AA174" s="356">
        <f>IF(Tableau_Complet[[#This Row],[COÛTS DE REMPLACEMENT (dollars 2024) avant Taxes]]="","",Tableau_Complet[[#This Row],[COÛTS DE REMPLACEMENT (dollars 2024) avant Taxes]])</f>
        <v>0</v>
      </c>
      <c r="AB174" s="273" t="s">
        <v>121</v>
      </c>
      <c r="AC174" s="273" t="s">
        <v>127</v>
      </c>
      <c r="AD174" s="273" t="s">
        <v>127</v>
      </c>
      <c r="AE174" s="356">
        <f t="shared" si="42"/>
        <v>0</v>
      </c>
      <c r="AF174" s="356">
        <f t="shared" si="43"/>
        <v>0</v>
      </c>
      <c r="AG174" s="356">
        <f t="shared" si="44"/>
        <v>0</v>
      </c>
      <c r="AP174" s="22"/>
      <c r="AR174" s="23"/>
      <c r="AS174" s="13"/>
      <c r="AT174" s="22"/>
      <c r="AU174" s="23"/>
      <c r="AY174" s="14"/>
      <c r="AZ174" s="24"/>
    </row>
    <row r="175" spans="1:52" s="21" customFormat="1" ht="36" x14ac:dyDescent="0.25">
      <c r="A175" s="73"/>
      <c r="B175" s="73"/>
      <c r="C175" s="74" t="s">
        <v>261</v>
      </c>
      <c r="D175" s="74" t="s">
        <v>132</v>
      </c>
      <c r="E175" s="74"/>
      <c r="F175" s="74"/>
      <c r="G175" s="74">
        <v>0</v>
      </c>
      <c r="H175" s="75" t="s">
        <v>133</v>
      </c>
      <c r="I175" s="76"/>
      <c r="J175" s="77"/>
      <c r="K175" s="78"/>
      <c r="L175" s="79">
        <v>0</v>
      </c>
      <c r="M175" s="250" t="s">
        <v>134</v>
      </c>
      <c r="N175" s="337"/>
      <c r="O175" s="269"/>
      <c r="P175" s="346">
        <f t="shared" si="34"/>
        <v>0</v>
      </c>
      <c r="Q175" s="347">
        <f t="shared" si="35"/>
        <v>0</v>
      </c>
      <c r="R175" s="347">
        <f t="shared" si="36"/>
        <v>0</v>
      </c>
      <c r="S175" s="348">
        <f t="shared" si="37"/>
        <v>0</v>
      </c>
      <c r="T175" s="349">
        <f t="shared" si="38"/>
        <v>0</v>
      </c>
      <c r="U175" s="345">
        <f t="shared" si="39"/>
        <v>0</v>
      </c>
      <c r="V175" s="345">
        <f t="shared" si="40"/>
        <v>0</v>
      </c>
      <c r="W175" s="345">
        <f t="shared" si="41"/>
        <v>0</v>
      </c>
      <c r="X175" s="154" t="str">
        <f>""</f>
        <v/>
      </c>
      <c r="Y175" s="355" t="str">
        <f>IF(Tableau_Complet[[#This Row],[ÉLÉMENTS]]="","",Tableau_Complet[[#This Row],[ÉLÉMENTS]])</f>
        <v>accesoires SDB (cloisons etc.)</v>
      </c>
      <c r="Z175" s="356" t="str">
        <f>IF(Tableau_Complet[[#This Row],[NIVEAU DE PRIORITÉ]]="","",Tableau_Complet[[#This Row],[NIVEAU DE PRIORITÉ]])</f>
        <v>n/a</v>
      </c>
      <c r="AA175" s="356">
        <f>IF(Tableau_Complet[[#This Row],[COÛTS DE REMPLACEMENT (dollars 2024) avant Taxes]]="","",Tableau_Complet[[#This Row],[COÛTS DE REMPLACEMENT (dollars 2024) avant Taxes]])</f>
        <v>0</v>
      </c>
      <c r="AB175" s="273" t="s">
        <v>121</v>
      </c>
      <c r="AC175" s="273" t="s">
        <v>127</v>
      </c>
      <c r="AD175" s="273" t="s">
        <v>127</v>
      </c>
      <c r="AE175" s="356">
        <f t="shared" si="42"/>
        <v>0</v>
      </c>
      <c r="AF175" s="356">
        <f t="shared" si="43"/>
        <v>0</v>
      </c>
      <c r="AG175" s="356">
        <f t="shared" si="44"/>
        <v>0</v>
      </c>
      <c r="AP175" s="22"/>
      <c r="AR175" s="23"/>
      <c r="AS175" s="13"/>
      <c r="AT175" s="22"/>
      <c r="AU175" s="23"/>
      <c r="AY175" s="14"/>
      <c r="AZ175" s="24"/>
    </row>
    <row r="176" spans="1:52" s="137" customFormat="1" ht="75" customHeight="1" x14ac:dyDescent="0.25">
      <c r="A176" s="73"/>
      <c r="B176" s="73"/>
      <c r="C176" s="74" t="s">
        <v>261</v>
      </c>
      <c r="D176" s="74" t="s">
        <v>154</v>
      </c>
      <c r="E176" s="74"/>
      <c r="F176" s="74"/>
      <c r="G176" s="74">
        <v>0</v>
      </c>
      <c r="H176" s="75" t="s">
        <v>133</v>
      </c>
      <c r="I176" s="76"/>
      <c r="J176" s="77"/>
      <c r="K176" s="78"/>
      <c r="L176" s="79">
        <v>0</v>
      </c>
      <c r="M176" s="250" t="s">
        <v>134</v>
      </c>
      <c r="N176" s="337"/>
      <c r="O176" s="269"/>
      <c r="P176" s="346">
        <f t="shared" si="34"/>
        <v>0</v>
      </c>
      <c r="Q176" s="347">
        <f t="shared" si="35"/>
        <v>0</v>
      </c>
      <c r="R176" s="347">
        <f t="shared" si="36"/>
        <v>0</v>
      </c>
      <c r="S176" s="348">
        <f t="shared" si="37"/>
        <v>0</v>
      </c>
      <c r="T176" s="349">
        <f t="shared" si="38"/>
        <v>0</v>
      </c>
      <c r="U176" s="345">
        <f t="shared" si="39"/>
        <v>0</v>
      </c>
      <c r="V176" s="345">
        <f t="shared" si="40"/>
        <v>0</v>
      </c>
      <c r="W176" s="345">
        <f t="shared" si="41"/>
        <v>0</v>
      </c>
      <c r="X176" s="154" t="str">
        <f>""</f>
        <v/>
      </c>
      <c r="Y176" s="355" t="str">
        <f>IF(Tableau_Complet[[#This Row],[ÉLÉMENTS]]="","",Tableau_Complet[[#This Row],[ÉLÉMENTS]])</f>
        <v>accesoires SDB (cloisons etc.)</v>
      </c>
      <c r="Z176" s="356" t="str">
        <f>IF(Tableau_Complet[[#This Row],[NIVEAU DE PRIORITÉ]]="","",Tableau_Complet[[#This Row],[NIVEAU DE PRIORITÉ]])</f>
        <v>n/a</v>
      </c>
      <c r="AA176" s="356">
        <f>IF(Tableau_Complet[[#This Row],[COÛTS DE REMPLACEMENT (dollars 2024) avant Taxes]]="","",Tableau_Complet[[#This Row],[COÛTS DE REMPLACEMENT (dollars 2024) avant Taxes]])</f>
        <v>0</v>
      </c>
      <c r="AB176" s="273" t="s">
        <v>121</v>
      </c>
      <c r="AC176" s="273" t="s">
        <v>127</v>
      </c>
      <c r="AD176" s="273" t="s">
        <v>127</v>
      </c>
      <c r="AE176" s="356">
        <f t="shared" si="42"/>
        <v>0</v>
      </c>
      <c r="AF176" s="356">
        <f t="shared" si="43"/>
        <v>0</v>
      </c>
      <c r="AG176" s="356">
        <f t="shared" si="44"/>
        <v>0</v>
      </c>
      <c r="AP176" s="138"/>
      <c r="AR176" s="139"/>
      <c r="AS176" s="140"/>
      <c r="AT176" s="138"/>
      <c r="AU176" s="139"/>
      <c r="AY176" s="141"/>
      <c r="AZ176" s="142"/>
    </row>
    <row r="177" spans="1:52" s="21" customFormat="1" ht="18" x14ac:dyDescent="0.25">
      <c r="A177" s="73"/>
      <c r="B177" s="73"/>
      <c r="C177" s="74"/>
      <c r="D177" s="74"/>
      <c r="E177" s="74"/>
      <c r="F177" s="74"/>
      <c r="G177" s="74"/>
      <c r="H177" s="75"/>
      <c r="I177" s="76"/>
      <c r="J177" s="77"/>
      <c r="K177" s="78"/>
      <c r="L177" s="79"/>
      <c r="M177" s="250"/>
      <c r="N177" s="337"/>
      <c r="O177" s="269"/>
      <c r="P177" s="346">
        <f t="shared" si="34"/>
        <v>0</v>
      </c>
      <c r="Q177" s="347">
        <f t="shared" si="35"/>
        <v>0</v>
      </c>
      <c r="R177" s="347">
        <f t="shared" si="36"/>
        <v>0</v>
      </c>
      <c r="S177" s="348">
        <f t="shared" si="37"/>
        <v>0</v>
      </c>
      <c r="T177" s="349">
        <f t="shared" si="38"/>
        <v>0</v>
      </c>
      <c r="U177" s="345">
        <f t="shared" si="39"/>
        <v>0</v>
      </c>
      <c r="V177" s="345">
        <f t="shared" si="40"/>
        <v>0</v>
      </c>
      <c r="W177" s="345">
        <f t="shared" si="41"/>
        <v>0</v>
      </c>
      <c r="X177" s="154" t="str">
        <f>""</f>
        <v/>
      </c>
      <c r="Y177" s="355" t="str">
        <f>IF(Tableau_Complet[[#This Row],[ÉLÉMENTS]]="","",Tableau_Complet[[#This Row],[ÉLÉMENTS]])</f>
        <v/>
      </c>
      <c r="Z177" s="356" t="str">
        <f>IF(Tableau_Complet[[#This Row],[NIVEAU DE PRIORITÉ]]="","",Tableau_Complet[[#This Row],[NIVEAU DE PRIORITÉ]])</f>
        <v/>
      </c>
      <c r="AA177" s="356" t="str">
        <f>IF(Tableau_Complet[[#This Row],[COÛTS DE REMPLACEMENT (dollars 2024) avant Taxes]]="","",Tableau_Complet[[#This Row],[COÛTS DE REMPLACEMENT (dollars 2024) avant Taxes]])</f>
        <v/>
      </c>
      <c r="AB177" s="273" t="s">
        <v>121</v>
      </c>
      <c r="AC177" s="273" t="s">
        <v>127</v>
      </c>
      <c r="AD177" s="273" t="s">
        <v>127</v>
      </c>
      <c r="AE177" s="356" t="str">
        <f t="shared" si="42"/>
        <v/>
      </c>
      <c r="AF177" s="356" t="str">
        <f t="shared" si="43"/>
        <v/>
      </c>
      <c r="AG177" s="356" t="str">
        <f t="shared" si="44"/>
        <v/>
      </c>
      <c r="AP177" s="22"/>
      <c r="AR177" s="23"/>
      <c r="AS177" s="13"/>
      <c r="AT177" s="22"/>
      <c r="AU177" s="23"/>
      <c r="AY177" s="14"/>
      <c r="AZ177" s="24"/>
    </row>
    <row r="178" spans="1:52" s="21" customFormat="1" ht="18" x14ac:dyDescent="0.25">
      <c r="A178" s="73"/>
      <c r="B178" s="73"/>
      <c r="C178" s="74"/>
      <c r="D178" s="74"/>
      <c r="E178" s="74"/>
      <c r="F178" s="74"/>
      <c r="G178" s="74"/>
      <c r="H178" s="75"/>
      <c r="I178" s="76"/>
      <c r="J178" s="77"/>
      <c r="K178" s="78"/>
      <c r="L178" s="79"/>
      <c r="M178" s="250"/>
      <c r="N178" s="337"/>
      <c r="O178" s="269"/>
      <c r="P178" s="346">
        <f t="shared" si="34"/>
        <v>0</v>
      </c>
      <c r="Q178" s="347">
        <f t="shared" si="35"/>
        <v>0</v>
      </c>
      <c r="R178" s="347">
        <f t="shared" si="36"/>
        <v>0</v>
      </c>
      <c r="S178" s="348">
        <f t="shared" si="37"/>
        <v>0</v>
      </c>
      <c r="T178" s="349">
        <f t="shared" si="38"/>
        <v>0</v>
      </c>
      <c r="U178" s="345">
        <f t="shared" si="39"/>
        <v>0</v>
      </c>
      <c r="V178" s="345">
        <f t="shared" si="40"/>
        <v>0</v>
      </c>
      <c r="W178" s="345">
        <f t="shared" si="41"/>
        <v>0</v>
      </c>
      <c r="X178" s="154" t="str">
        <f>""</f>
        <v/>
      </c>
      <c r="Y178" s="355" t="str">
        <f>IF(Tableau_Complet[[#This Row],[ÉLÉMENTS]]="","",Tableau_Complet[[#This Row],[ÉLÉMENTS]])</f>
        <v/>
      </c>
      <c r="Z178" s="356" t="str">
        <f>IF(Tableau_Complet[[#This Row],[NIVEAU DE PRIORITÉ]]="","",Tableau_Complet[[#This Row],[NIVEAU DE PRIORITÉ]])</f>
        <v/>
      </c>
      <c r="AA178" s="356" t="str">
        <f>IF(Tableau_Complet[[#This Row],[COÛTS DE REMPLACEMENT (dollars 2024) avant Taxes]]="","",Tableau_Complet[[#This Row],[COÛTS DE REMPLACEMENT (dollars 2024) avant Taxes]])</f>
        <v/>
      </c>
      <c r="AB178" s="273" t="s">
        <v>121</v>
      </c>
      <c r="AC178" s="273" t="s">
        <v>127</v>
      </c>
      <c r="AD178" s="273" t="s">
        <v>127</v>
      </c>
      <c r="AE178" s="356" t="str">
        <f t="shared" si="42"/>
        <v/>
      </c>
      <c r="AF178" s="356" t="str">
        <f t="shared" si="43"/>
        <v/>
      </c>
      <c r="AG178" s="356" t="str">
        <f t="shared" si="44"/>
        <v/>
      </c>
      <c r="AP178" s="22"/>
      <c r="AR178" s="23"/>
      <c r="AS178" s="13"/>
      <c r="AT178" s="22"/>
      <c r="AU178" s="23"/>
      <c r="AY178" s="14"/>
      <c r="AZ178" s="24"/>
    </row>
    <row r="179" spans="1:52" s="21" customFormat="1" ht="18" x14ac:dyDescent="0.25">
      <c r="A179" s="73"/>
      <c r="B179" s="73"/>
      <c r="C179" s="74"/>
      <c r="D179" s="74"/>
      <c r="E179" s="74"/>
      <c r="F179" s="74"/>
      <c r="G179" s="74"/>
      <c r="H179" s="75"/>
      <c r="I179" s="76"/>
      <c r="J179" s="77"/>
      <c r="K179" s="78"/>
      <c r="L179" s="79"/>
      <c r="M179" s="250"/>
      <c r="N179" s="337"/>
      <c r="O179" s="269"/>
      <c r="P179" s="346">
        <f t="shared" si="34"/>
        <v>0</v>
      </c>
      <c r="Q179" s="347">
        <f t="shared" si="35"/>
        <v>0</v>
      </c>
      <c r="R179" s="347">
        <f t="shared" si="36"/>
        <v>0</v>
      </c>
      <c r="S179" s="348">
        <f t="shared" si="37"/>
        <v>0</v>
      </c>
      <c r="T179" s="349">
        <f t="shared" si="38"/>
        <v>0</v>
      </c>
      <c r="U179" s="345">
        <f t="shared" si="39"/>
        <v>0</v>
      </c>
      <c r="V179" s="345">
        <f t="shared" si="40"/>
        <v>0</v>
      </c>
      <c r="W179" s="345">
        <f t="shared" si="41"/>
        <v>0</v>
      </c>
      <c r="X179" s="154" t="str">
        <f>""</f>
        <v/>
      </c>
      <c r="Y179" s="355" t="str">
        <f>IF(Tableau_Complet[[#This Row],[ÉLÉMENTS]]="","",Tableau_Complet[[#This Row],[ÉLÉMENTS]])</f>
        <v/>
      </c>
      <c r="Z179" s="356" t="str">
        <f>IF(Tableau_Complet[[#This Row],[NIVEAU DE PRIORITÉ]]="","",Tableau_Complet[[#This Row],[NIVEAU DE PRIORITÉ]])</f>
        <v/>
      </c>
      <c r="AA179" s="356" t="str">
        <f>IF(Tableau_Complet[[#This Row],[COÛTS DE REMPLACEMENT (dollars 2024) avant Taxes]]="","",Tableau_Complet[[#This Row],[COÛTS DE REMPLACEMENT (dollars 2024) avant Taxes]])</f>
        <v/>
      </c>
      <c r="AB179" s="273" t="s">
        <v>121</v>
      </c>
      <c r="AC179" s="273" t="s">
        <v>127</v>
      </c>
      <c r="AD179" s="273" t="s">
        <v>127</v>
      </c>
      <c r="AE179" s="356" t="str">
        <f t="shared" si="42"/>
        <v/>
      </c>
      <c r="AF179" s="356" t="str">
        <f t="shared" si="43"/>
        <v/>
      </c>
      <c r="AG179" s="356" t="str">
        <f t="shared" si="44"/>
        <v/>
      </c>
      <c r="AP179" s="22"/>
      <c r="AR179" s="23"/>
      <c r="AS179" s="13"/>
      <c r="AT179" s="22"/>
      <c r="AU179" s="23"/>
      <c r="AY179" s="14"/>
      <c r="AZ179" s="24"/>
    </row>
    <row r="180" spans="1:52" s="21" customFormat="1" ht="18" x14ac:dyDescent="0.25">
      <c r="A180" s="124" t="s">
        <v>262</v>
      </c>
      <c r="B180" s="124"/>
      <c r="C180" s="125" t="s">
        <v>263</v>
      </c>
      <c r="D180" s="125"/>
      <c r="E180" s="125"/>
      <c r="F180" s="125"/>
      <c r="G180" s="125"/>
      <c r="H180" s="126"/>
      <c r="I180" s="127"/>
      <c r="J180" s="128"/>
      <c r="K180" s="129"/>
      <c r="L180" s="130"/>
      <c r="M180" s="131"/>
      <c r="N180" s="132">
        <f>SUM(L181:L189)</f>
        <v>0</v>
      </c>
      <c r="O180" s="124"/>
      <c r="P180" s="121">
        <f t="shared" si="34"/>
        <v>0</v>
      </c>
      <c r="Q180" s="122">
        <f t="shared" si="35"/>
        <v>0</v>
      </c>
      <c r="R180" s="122">
        <f t="shared" si="36"/>
        <v>0</v>
      </c>
      <c r="S180" s="123">
        <f t="shared" si="37"/>
        <v>0</v>
      </c>
      <c r="T180" s="133">
        <f t="shared" si="38"/>
        <v>0</v>
      </c>
      <c r="U180" s="134">
        <f t="shared" si="39"/>
        <v>0</v>
      </c>
      <c r="V180" s="134">
        <f t="shared" si="40"/>
        <v>0</v>
      </c>
      <c r="W180" s="134">
        <f t="shared" si="41"/>
        <v>0</v>
      </c>
      <c r="X180" s="135" t="str">
        <f>""</f>
        <v/>
      </c>
      <c r="Y180" s="136" t="str">
        <f>IF(Tableau_Complet[[#This Row],[ÉLÉMENTS]]="","",Tableau_Complet[[#This Row],[ÉLÉMENTS]])</f>
        <v>ESCALIERS</v>
      </c>
      <c r="Z180" s="135" t="str">
        <f>IF(Tableau_Complet[[#This Row],[NIVEAU DE PRIORITÉ]]="","",Tableau_Complet[[#This Row],[NIVEAU DE PRIORITÉ]])</f>
        <v/>
      </c>
      <c r="AA180" s="135" t="str">
        <f>IF(Tableau_Complet[[#This Row],[COÛTS DE REMPLACEMENT (dollars 2024) avant Taxes]]="","",Tableau_Complet[[#This Row],[COÛTS DE REMPLACEMENT (dollars 2024) avant Taxes]])</f>
        <v/>
      </c>
      <c r="AB180" s="135" t="s">
        <v>121</v>
      </c>
      <c r="AC180" s="135" t="s">
        <v>121</v>
      </c>
      <c r="AD180" s="135" t="s">
        <v>121</v>
      </c>
      <c r="AE180" s="135" t="str">
        <f t="shared" si="42"/>
        <v/>
      </c>
      <c r="AF180" s="135" t="str">
        <f t="shared" si="43"/>
        <v/>
      </c>
      <c r="AG180" s="135" t="str">
        <f t="shared" si="44"/>
        <v/>
      </c>
      <c r="AP180" s="22"/>
      <c r="AR180" s="23"/>
      <c r="AS180" s="13"/>
      <c r="AT180" s="22"/>
      <c r="AU180" s="23"/>
      <c r="AY180" s="14"/>
      <c r="AZ180" s="24"/>
    </row>
    <row r="181" spans="1:52" s="21" customFormat="1" ht="36" x14ac:dyDescent="0.25">
      <c r="A181" s="73"/>
      <c r="B181" s="73"/>
      <c r="C181" s="74" t="s">
        <v>264</v>
      </c>
      <c r="D181" s="74" t="s">
        <v>132</v>
      </c>
      <c r="E181" s="74"/>
      <c r="F181" s="74"/>
      <c r="G181" s="74">
        <v>0</v>
      </c>
      <c r="H181" s="75" t="s">
        <v>133</v>
      </c>
      <c r="I181" s="76"/>
      <c r="J181" s="77"/>
      <c r="K181" s="78"/>
      <c r="L181" s="79">
        <v>0</v>
      </c>
      <c r="M181" s="250" t="s">
        <v>134</v>
      </c>
      <c r="N181" s="337"/>
      <c r="O181" s="269"/>
      <c r="P181" s="346">
        <f t="shared" si="34"/>
        <v>0</v>
      </c>
      <c r="Q181" s="347">
        <f t="shared" si="35"/>
        <v>0</v>
      </c>
      <c r="R181" s="347">
        <f t="shared" si="36"/>
        <v>0</v>
      </c>
      <c r="S181" s="348">
        <f t="shared" si="37"/>
        <v>0</v>
      </c>
      <c r="T181" s="349">
        <f t="shared" si="38"/>
        <v>0</v>
      </c>
      <c r="U181" s="345">
        <f t="shared" si="39"/>
        <v>0</v>
      </c>
      <c r="V181" s="345">
        <f t="shared" si="40"/>
        <v>0</v>
      </c>
      <c r="W181" s="345">
        <f t="shared" si="41"/>
        <v>0</v>
      </c>
      <c r="X181" s="154" t="str">
        <f>""</f>
        <v/>
      </c>
      <c r="Y181" s="355" t="str">
        <f>IF(Tableau_Complet[[#This Row],[ÉLÉMENTS]]="","",Tableau_Complet[[#This Row],[ÉLÉMENTS]])</f>
        <v>Construction des marches et paliers</v>
      </c>
      <c r="Z181" s="356" t="str">
        <f>IF(Tableau_Complet[[#This Row],[NIVEAU DE PRIORITÉ]]="","",Tableau_Complet[[#This Row],[NIVEAU DE PRIORITÉ]])</f>
        <v>n/a</v>
      </c>
      <c r="AA181" s="356">
        <f>IF(Tableau_Complet[[#This Row],[COÛTS DE REMPLACEMENT (dollars 2024) avant Taxes]]="","",Tableau_Complet[[#This Row],[COÛTS DE REMPLACEMENT (dollars 2024) avant Taxes]])</f>
        <v>0</v>
      </c>
      <c r="AB181" s="273" t="s">
        <v>121</v>
      </c>
      <c r="AC181" s="273" t="s">
        <v>127</v>
      </c>
      <c r="AD181" s="273" t="s">
        <v>127</v>
      </c>
      <c r="AE181" s="356">
        <f t="shared" si="42"/>
        <v>0</v>
      </c>
      <c r="AF181" s="356">
        <f t="shared" si="43"/>
        <v>0</v>
      </c>
      <c r="AG181" s="356">
        <f t="shared" si="44"/>
        <v>0</v>
      </c>
      <c r="AP181" s="22"/>
      <c r="AR181" s="23"/>
      <c r="AS181" s="13"/>
      <c r="AT181" s="22"/>
      <c r="AU181" s="23"/>
      <c r="AY181" s="14"/>
      <c r="AZ181" s="24"/>
    </row>
    <row r="182" spans="1:52" s="21" customFormat="1" ht="36" x14ac:dyDescent="0.25">
      <c r="A182" s="73"/>
      <c r="B182" s="73"/>
      <c r="C182" s="74" t="s">
        <v>264</v>
      </c>
      <c r="D182" s="74" t="s">
        <v>125</v>
      </c>
      <c r="E182" s="74"/>
      <c r="F182" s="74"/>
      <c r="G182" s="74">
        <v>0</v>
      </c>
      <c r="H182" s="75" t="s">
        <v>133</v>
      </c>
      <c r="I182" s="76"/>
      <c r="J182" s="77"/>
      <c r="K182" s="78"/>
      <c r="L182" s="79">
        <v>0</v>
      </c>
      <c r="M182" s="250" t="s">
        <v>134</v>
      </c>
      <c r="N182" s="337"/>
      <c r="O182" s="269"/>
      <c r="P182" s="346">
        <f t="shared" si="34"/>
        <v>0</v>
      </c>
      <c r="Q182" s="347">
        <f t="shared" si="35"/>
        <v>0</v>
      </c>
      <c r="R182" s="347">
        <f t="shared" si="36"/>
        <v>0</v>
      </c>
      <c r="S182" s="348">
        <f t="shared" si="37"/>
        <v>0</v>
      </c>
      <c r="T182" s="349">
        <f t="shared" si="38"/>
        <v>0</v>
      </c>
      <c r="U182" s="345">
        <f t="shared" si="39"/>
        <v>0</v>
      </c>
      <c r="V182" s="345">
        <f t="shared" si="40"/>
        <v>0</v>
      </c>
      <c r="W182" s="345">
        <f t="shared" si="41"/>
        <v>0</v>
      </c>
      <c r="X182" s="154" t="str">
        <f>""</f>
        <v/>
      </c>
      <c r="Y182" s="355" t="str">
        <f>IF(Tableau_Complet[[#This Row],[ÉLÉMENTS]]="","",Tableau_Complet[[#This Row],[ÉLÉMENTS]])</f>
        <v>Construction des marches et paliers</v>
      </c>
      <c r="Z182" s="356" t="str">
        <f>IF(Tableau_Complet[[#This Row],[NIVEAU DE PRIORITÉ]]="","",Tableau_Complet[[#This Row],[NIVEAU DE PRIORITÉ]])</f>
        <v>n/a</v>
      </c>
      <c r="AA182" s="356">
        <f>IF(Tableau_Complet[[#This Row],[COÛTS DE REMPLACEMENT (dollars 2024) avant Taxes]]="","",Tableau_Complet[[#This Row],[COÛTS DE REMPLACEMENT (dollars 2024) avant Taxes]])</f>
        <v>0</v>
      </c>
      <c r="AB182" s="273" t="s">
        <v>121</v>
      </c>
      <c r="AC182" s="273" t="s">
        <v>127</v>
      </c>
      <c r="AD182" s="273" t="s">
        <v>127</v>
      </c>
      <c r="AE182" s="356">
        <f t="shared" si="42"/>
        <v>0</v>
      </c>
      <c r="AF182" s="356">
        <f t="shared" si="43"/>
        <v>0</v>
      </c>
      <c r="AG182" s="356">
        <f t="shared" si="44"/>
        <v>0</v>
      </c>
      <c r="AP182" s="22"/>
      <c r="AR182" s="23"/>
      <c r="AS182" s="13"/>
      <c r="AT182" s="22"/>
      <c r="AU182" s="23"/>
      <c r="AY182" s="14"/>
      <c r="AZ182" s="24"/>
    </row>
    <row r="183" spans="1:52" s="21" customFormat="1" ht="36" x14ac:dyDescent="0.25">
      <c r="A183" s="73"/>
      <c r="B183" s="73"/>
      <c r="C183" s="74" t="s">
        <v>265</v>
      </c>
      <c r="D183" s="74" t="s">
        <v>132</v>
      </c>
      <c r="E183" s="74"/>
      <c r="F183" s="74"/>
      <c r="G183" s="74">
        <v>0</v>
      </c>
      <c r="H183" s="75" t="s">
        <v>133</v>
      </c>
      <c r="I183" s="76"/>
      <c r="J183" s="77"/>
      <c r="K183" s="78"/>
      <c r="L183" s="79">
        <v>0</v>
      </c>
      <c r="M183" s="250" t="s">
        <v>134</v>
      </c>
      <c r="N183" s="337"/>
      <c r="O183" s="269"/>
      <c r="P183" s="346">
        <f t="shared" si="34"/>
        <v>0</v>
      </c>
      <c r="Q183" s="347">
        <f t="shared" si="35"/>
        <v>0</v>
      </c>
      <c r="R183" s="347">
        <f t="shared" si="36"/>
        <v>0</v>
      </c>
      <c r="S183" s="348">
        <f t="shared" si="37"/>
        <v>0</v>
      </c>
      <c r="T183" s="349">
        <f t="shared" si="38"/>
        <v>0</v>
      </c>
      <c r="U183" s="345">
        <f t="shared" si="39"/>
        <v>0</v>
      </c>
      <c r="V183" s="345">
        <f t="shared" si="40"/>
        <v>0</v>
      </c>
      <c r="W183" s="345">
        <f t="shared" si="41"/>
        <v>0</v>
      </c>
      <c r="X183" s="154" t="str">
        <f>""</f>
        <v/>
      </c>
      <c r="Y183" s="355" t="str">
        <f>IF(Tableau_Complet[[#This Row],[ÉLÉMENTS]]="","",Tableau_Complet[[#This Row],[ÉLÉMENTS]])</f>
        <v>Mains courantes et balustrades</v>
      </c>
      <c r="Z183" s="356" t="str">
        <f>IF(Tableau_Complet[[#This Row],[NIVEAU DE PRIORITÉ]]="","",Tableau_Complet[[#This Row],[NIVEAU DE PRIORITÉ]])</f>
        <v>n/a</v>
      </c>
      <c r="AA183" s="356">
        <f>IF(Tableau_Complet[[#This Row],[COÛTS DE REMPLACEMENT (dollars 2024) avant Taxes]]="","",Tableau_Complet[[#This Row],[COÛTS DE REMPLACEMENT (dollars 2024) avant Taxes]])</f>
        <v>0</v>
      </c>
      <c r="AB183" s="273" t="s">
        <v>121</v>
      </c>
      <c r="AC183" s="273" t="s">
        <v>127</v>
      </c>
      <c r="AD183" s="273" t="s">
        <v>127</v>
      </c>
      <c r="AE183" s="356">
        <f t="shared" si="42"/>
        <v>0</v>
      </c>
      <c r="AF183" s="356">
        <f t="shared" si="43"/>
        <v>0</v>
      </c>
      <c r="AG183" s="356">
        <f t="shared" si="44"/>
        <v>0</v>
      </c>
      <c r="AP183" s="22"/>
      <c r="AR183" s="23"/>
      <c r="AS183" s="13"/>
      <c r="AT183" s="22"/>
      <c r="AU183" s="23"/>
      <c r="AY183" s="14"/>
      <c r="AZ183" s="24"/>
    </row>
    <row r="184" spans="1:52" s="21" customFormat="1" ht="36" x14ac:dyDescent="0.25">
      <c r="A184" s="73"/>
      <c r="B184" s="73"/>
      <c r="C184" s="74" t="s">
        <v>265</v>
      </c>
      <c r="D184" s="74" t="s">
        <v>125</v>
      </c>
      <c r="E184" s="74"/>
      <c r="F184" s="74"/>
      <c r="G184" s="74">
        <v>0</v>
      </c>
      <c r="H184" s="75" t="s">
        <v>133</v>
      </c>
      <c r="I184" s="76"/>
      <c r="J184" s="77"/>
      <c r="K184" s="78"/>
      <c r="L184" s="79">
        <v>0</v>
      </c>
      <c r="M184" s="250" t="s">
        <v>134</v>
      </c>
      <c r="N184" s="337"/>
      <c r="O184" s="269"/>
      <c r="P184" s="346">
        <f t="shared" si="34"/>
        <v>0</v>
      </c>
      <c r="Q184" s="347">
        <f t="shared" si="35"/>
        <v>0</v>
      </c>
      <c r="R184" s="347">
        <f t="shared" si="36"/>
        <v>0</v>
      </c>
      <c r="S184" s="348">
        <f t="shared" si="37"/>
        <v>0</v>
      </c>
      <c r="T184" s="349">
        <f t="shared" si="38"/>
        <v>0</v>
      </c>
      <c r="U184" s="345">
        <f t="shared" si="39"/>
        <v>0</v>
      </c>
      <c r="V184" s="345">
        <f t="shared" si="40"/>
        <v>0</v>
      </c>
      <c r="W184" s="345">
        <f t="shared" si="41"/>
        <v>0</v>
      </c>
      <c r="X184" s="154" t="str">
        <f>""</f>
        <v/>
      </c>
      <c r="Y184" s="355" t="str">
        <f>IF(Tableau_Complet[[#This Row],[ÉLÉMENTS]]="","",Tableau_Complet[[#This Row],[ÉLÉMENTS]])</f>
        <v>Mains courantes et balustrades</v>
      </c>
      <c r="Z184" s="356" t="str">
        <f>IF(Tableau_Complet[[#This Row],[NIVEAU DE PRIORITÉ]]="","",Tableau_Complet[[#This Row],[NIVEAU DE PRIORITÉ]])</f>
        <v>n/a</v>
      </c>
      <c r="AA184" s="356">
        <f>IF(Tableau_Complet[[#This Row],[COÛTS DE REMPLACEMENT (dollars 2024) avant Taxes]]="","",Tableau_Complet[[#This Row],[COÛTS DE REMPLACEMENT (dollars 2024) avant Taxes]])</f>
        <v>0</v>
      </c>
      <c r="AB184" s="273" t="s">
        <v>121</v>
      </c>
      <c r="AC184" s="273" t="s">
        <v>127</v>
      </c>
      <c r="AD184" s="273" t="s">
        <v>127</v>
      </c>
      <c r="AE184" s="356">
        <f t="shared" si="42"/>
        <v>0</v>
      </c>
      <c r="AF184" s="356">
        <f t="shared" si="43"/>
        <v>0</v>
      </c>
      <c r="AG184" s="356">
        <f t="shared" si="44"/>
        <v>0</v>
      </c>
      <c r="AP184" s="22"/>
      <c r="AR184" s="23"/>
      <c r="AS184" s="13"/>
      <c r="AT184" s="22"/>
      <c r="AU184" s="23"/>
      <c r="AY184" s="14"/>
      <c r="AZ184" s="24"/>
    </row>
    <row r="185" spans="1:52" s="21" customFormat="1" ht="36" x14ac:dyDescent="0.25">
      <c r="A185" s="73"/>
      <c r="B185" s="73"/>
      <c r="C185" s="74" t="s">
        <v>265</v>
      </c>
      <c r="D185" s="74" t="s">
        <v>132</v>
      </c>
      <c r="E185" s="74"/>
      <c r="F185" s="74"/>
      <c r="G185" s="74">
        <v>0</v>
      </c>
      <c r="H185" s="75" t="s">
        <v>133</v>
      </c>
      <c r="I185" s="76"/>
      <c r="J185" s="77"/>
      <c r="K185" s="78"/>
      <c r="L185" s="79">
        <v>0</v>
      </c>
      <c r="M185" s="250" t="s">
        <v>134</v>
      </c>
      <c r="N185" s="337"/>
      <c r="O185" s="269"/>
      <c r="P185" s="346">
        <f t="shared" si="34"/>
        <v>0</v>
      </c>
      <c r="Q185" s="347">
        <f t="shared" si="35"/>
        <v>0</v>
      </c>
      <c r="R185" s="347">
        <f t="shared" si="36"/>
        <v>0</v>
      </c>
      <c r="S185" s="348">
        <f t="shared" si="37"/>
        <v>0</v>
      </c>
      <c r="T185" s="349">
        <f t="shared" si="38"/>
        <v>0</v>
      </c>
      <c r="U185" s="345">
        <f t="shared" si="39"/>
        <v>0</v>
      </c>
      <c r="V185" s="345">
        <f t="shared" si="40"/>
        <v>0</v>
      </c>
      <c r="W185" s="345">
        <f t="shared" si="41"/>
        <v>0</v>
      </c>
      <c r="X185" s="154" t="str">
        <f>""</f>
        <v/>
      </c>
      <c r="Y185" s="355" t="str">
        <f>IF(Tableau_Complet[[#This Row],[ÉLÉMENTS]]="","",Tableau_Complet[[#This Row],[ÉLÉMENTS]])</f>
        <v>Mains courantes et balustrades</v>
      </c>
      <c r="Z185" s="356" t="str">
        <f>IF(Tableau_Complet[[#This Row],[NIVEAU DE PRIORITÉ]]="","",Tableau_Complet[[#This Row],[NIVEAU DE PRIORITÉ]])</f>
        <v>n/a</v>
      </c>
      <c r="AA185" s="356">
        <f>IF(Tableau_Complet[[#This Row],[COÛTS DE REMPLACEMENT (dollars 2024) avant Taxes]]="","",Tableau_Complet[[#This Row],[COÛTS DE REMPLACEMENT (dollars 2024) avant Taxes]])</f>
        <v>0</v>
      </c>
      <c r="AB185" s="273" t="s">
        <v>121</v>
      </c>
      <c r="AC185" s="273" t="s">
        <v>127</v>
      </c>
      <c r="AD185" s="273" t="s">
        <v>127</v>
      </c>
      <c r="AE185" s="356">
        <f t="shared" si="42"/>
        <v>0</v>
      </c>
      <c r="AF185" s="356">
        <f t="shared" si="43"/>
        <v>0</v>
      </c>
      <c r="AG185" s="356">
        <f t="shared" si="44"/>
        <v>0</v>
      </c>
      <c r="AP185" s="22"/>
      <c r="AR185" s="23"/>
      <c r="AS185" s="13"/>
      <c r="AT185" s="22"/>
      <c r="AU185" s="23"/>
      <c r="AY185" s="14"/>
      <c r="AZ185" s="24"/>
    </row>
    <row r="186" spans="1:52" s="137" customFormat="1" ht="99.95" customHeight="1" x14ac:dyDescent="0.25">
      <c r="A186" s="73"/>
      <c r="B186" s="73"/>
      <c r="C186" s="74" t="s">
        <v>266</v>
      </c>
      <c r="D186" s="74" t="s">
        <v>132</v>
      </c>
      <c r="E186" s="74"/>
      <c r="F186" s="74"/>
      <c r="G186" s="74">
        <v>0</v>
      </c>
      <c r="H186" s="75" t="s">
        <v>133</v>
      </c>
      <c r="I186" s="76"/>
      <c r="J186" s="77"/>
      <c r="K186" s="78"/>
      <c r="L186" s="79">
        <v>0</v>
      </c>
      <c r="M186" s="250" t="s">
        <v>134</v>
      </c>
      <c r="N186" s="337"/>
      <c r="O186" s="269"/>
      <c r="P186" s="346">
        <f t="shared" si="34"/>
        <v>0</v>
      </c>
      <c r="Q186" s="347">
        <f t="shared" si="35"/>
        <v>0</v>
      </c>
      <c r="R186" s="347">
        <f t="shared" si="36"/>
        <v>0</v>
      </c>
      <c r="S186" s="348">
        <f t="shared" si="37"/>
        <v>0</v>
      </c>
      <c r="T186" s="349">
        <f t="shared" si="38"/>
        <v>0</v>
      </c>
      <c r="U186" s="345">
        <f t="shared" si="39"/>
        <v>0</v>
      </c>
      <c r="V186" s="345">
        <f t="shared" si="40"/>
        <v>0</v>
      </c>
      <c r="W186" s="345">
        <f t="shared" si="41"/>
        <v>0</v>
      </c>
      <c r="X186" s="154" t="str">
        <f>""</f>
        <v/>
      </c>
      <c r="Y186" s="355" t="str">
        <f>IF(Tableau_Complet[[#This Row],[ÉLÉMENTS]]="","",Tableau_Complet[[#This Row],[ÉLÉMENTS]])</f>
        <v>Revêtement des marches, contremarches et paliers</v>
      </c>
      <c r="Z186" s="356" t="str">
        <f>IF(Tableau_Complet[[#This Row],[NIVEAU DE PRIORITÉ]]="","",Tableau_Complet[[#This Row],[NIVEAU DE PRIORITÉ]])</f>
        <v>n/a</v>
      </c>
      <c r="AA186" s="356">
        <f>IF(Tableau_Complet[[#This Row],[COÛTS DE REMPLACEMENT (dollars 2024) avant Taxes]]="","",Tableau_Complet[[#This Row],[COÛTS DE REMPLACEMENT (dollars 2024) avant Taxes]])</f>
        <v>0</v>
      </c>
      <c r="AB186" s="273" t="s">
        <v>121</v>
      </c>
      <c r="AC186" s="273" t="s">
        <v>127</v>
      </c>
      <c r="AD186" s="273" t="s">
        <v>127</v>
      </c>
      <c r="AE186" s="356">
        <f t="shared" si="42"/>
        <v>0</v>
      </c>
      <c r="AF186" s="356">
        <f t="shared" si="43"/>
        <v>0</v>
      </c>
      <c r="AG186" s="356">
        <f t="shared" si="44"/>
        <v>0</v>
      </c>
      <c r="AP186" s="138"/>
      <c r="AR186" s="139"/>
      <c r="AS186" s="140"/>
      <c r="AT186" s="138"/>
      <c r="AU186" s="139"/>
      <c r="AY186" s="141"/>
      <c r="AZ186" s="142"/>
    </row>
    <row r="187" spans="1:52" s="21" customFormat="1" ht="54" x14ac:dyDescent="0.25">
      <c r="A187" s="73"/>
      <c r="B187" s="73"/>
      <c r="C187" s="74" t="s">
        <v>267</v>
      </c>
      <c r="D187" s="74" t="s">
        <v>132</v>
      </c>
      <c r="E187" s="74"/>
      <c r="F187" s="74"/>
      <c r="G187" s="74">
        <v>0</v>
      </c>
      <c r="H187" s="75" t="s">
        <v>133</v>
      </c>
      <c r="I187" s="76"/>
      <c r="J187" s="77"/>
      <c r="K187" s="78"/>
      <c r="L187" s="79">
        <v>0</v>
      </c>
      <c r="M187" s="250" t="s">
        <v>134</v>
      </c>
      <c r="N187" s="337"/>
      <c r="O187" s="269"/>
      <c r="P187" s="346">
        <f t="shared" si="34"/>
        <v>0</v>
      </c>
      <c r="Q187" s="347">
        <f t="shared" si="35"/>
        <v>0</v>
      </c>
      <c r="R187" s="347">
        <f t="shared" si="36"/>
        <v>0</v>
      </c>
      <c r="S187" s="348">
        <f t="shared" si="37"/>
        <v>0</v>
      </c>
      <c r="T187" s="349">
        <f t="shared" si="38"/>
        <v>0</v>
      </c>
      <c r="U187" s="345">
        <f t="shared" si="39"/>
        <v>0</v>
      </c>
      <c r="V187" s="345">
        <f t="shared" si="40"/>
        <v>0</v>
      </c>
      <c r="W187" s="345">
        <f t="shared" si="41"/>
        <v>0</v>
      </c>
      <c r="X187" s="154" t="str">
        <f>""</f>
        <v/>
      </c>
      <c r="Y187" s="355" t="str">
        <f>IF(Tableau_Complet[[#This Row],[ÉLÉMENTS]]="","",Tableau_Complet[[#This Row],[ÉLÉMENTS]])</f>
        <v>Revêtement des mains courantes et balustrades</v>
      </c>
      <c r="Z187" s="356" t="str">
        <f>IF(Tableau_Complet[[#This Row],[NIVEAU DE PRIORITÉ]]="","",Tableau_Complet[[#This Row],[NIVEAU DE PRIORITÉ]])</f>
        <v>n/a</v>
      </c>
      <c r="AA187" s="356">
        <f>IF(Tableau_Complet[[#This Row],[COÛTS DE REMPLACEMENT (dollars 2024) avant Taxes]]="","",Tableau_Complet[[#This Row],[COÛTS DE REMPLACEMENT (dollars 2024) avant Taxes]])</f>
        <v>0</v>
      </c>
      <c r="AB187" s="273" t="s">
        <v>121</v>
      </c>
      <c r="AC187" s="273" t="s">
        <v>127</v>
      </c>
      <c r="AD187" s="273" t="s">
        <v>127</v>
      </c>
      <c r="AE187" s="356">
        <f t="shared" si="42"/>
        <v>0</v>
      </c>
      <c r="AF187" s="356">
        <f t="shared" si="43"/>
        <v>0</v>
      </c>
      <c r="AG187" s="356">
        <f t="shared" si="44"/>
        <v>0</v>
      </c>
      <c r="AP187" s="22"/>
      <c r="AR187" s="23"/>
      <c r="AS187" s="13"/>
      <c r="AT187" s="22"/>
      <c r="AU187" s="23"/>
      <c r="AY187" s="14"/>
      <c r="AZ187" s="24"/>
    </row>
    <row r="188" spans="1:52" s="21" customFormat="1" ht="36" x14ac:dyDescent="0.25">
      <c r="A188" s="73"/>
      <c r="B188" s="73"/>
      <c r="C188" s="74" t="s">
        <v>268</v>
      </c>
      <c r="D188" s="74" t="s">
        <v>132</v>
      </c>
      <c r="E188" s="74"/>
      <c r="F188" s="74"/>
      <c r="G188" s="74">
        <v>0</v>
      </c>
      <c r="H188" s="75" t="s">
        <v>133</v>
      </c>
      <c r="I188" s="76"/>
      <c r="J188" s="77"/>
      <c r="K188" s="78"/>
      <c r="L188" s="79">
        <v>0</v>
      </c>
      <c r="M188" s="250" t="s">
        <v>134</v>
      </c>
      <c r="N188" s="337"/>
      <c r="O188" s="269"/>
      <c r="P188" s="346">
        <f t="shared" si="34"/>
        <v>0</v>
      </c>
      <c r="Q188" s="347">
        <f t="shared" si="35"/>
        <v>0</v>
      </c>
      <c r="R188" s="347">
        <f t="shared" si="36"/>
        <v>0</v>
      </c>
      <c r="S188" s="348">
        <f t="shared" si="37"/>
        <v>0</v>
      </c>
      <c r="T188" s="349">
        <f t="shared" si="38"/>
        <v>0</v>
      </c>
      <c r="U188" s="345">
        <f t="shared" si="39"/>
        <v>0</v>
      </c>
      <c r="V188" s="345">
        <f t="shared" si="40"/>
        <v>0</v>
      </c>
      <c r="W188" s="345">
        <f t="shared" si="41"/>
        <v>0</v>
      </c>
      <c r="X188" s="154" t="str">
        <f>""</f>
        <v/>
      </c>
      <c r="Y188" s="355" t="str">
        <f>IF(Tableau_Complet[[#This Row],[ÉLÉMENTS]]="","",Tableau_Complet[[#This Row],[ÉLÉMENTS]])</f>
        <v>Nez de marche et paliers</v>
      </c>
      <c r="Z188" s="356" t="str">
        <f>IF(Tableau_Complet[[#This Row],[NIVEAU DE PRIORITÉ]]="","",Tableau_Complet[[#This Row],[NIVEAU DE PRIORITÉ]])</f>
        <v>n/a</v>
      </c>
      <c r="AA188" s="356">
        <f>IF(Tableau_Complet[[#This Row],[COÛTS DE REMPLACEMENT (dollars 2024) avant Taxes]]="","",Tableau_Complet[[#This Row],[COÛTS DE REMPLACEMENT (dollars 2024) avant Taxes]])</f>
        <v>0</v>
      </c>
      <c r="AB188" s="273" t="s">
        <v>121</v>
      </c>
      <c r="AC188" s="273" t="s">
        <v>127</v>
      </c>
      <c r="AD188" s="273" t="s">
        <v>127</v>
      </c>
      <c r="AE188" s="356">
        <f t="shared" si="42"/>
        <v>0</v>
      </c>
      <c r="AF188" s="356">
        <f t="shared" si="43"/>
        <v>0</v>
      </c>
      <c r="AG188" s="356">
        <f t="shared" si="44"/>
        <v>0</v>
      </c>
      <c r="AP188" s="22"/>
      <c r="AR188" s="23"/>
      <c r="AS188" s="13"/>
      <c r="AT188" s="22"/>
      <c r="AU188" s="23"/>
      <c r="AY188" s="14"/>
      <c r="AZ188" s="24"/>
    </row>
    <row r="189" spans="1:52" s="21" customFormat="1" ht="18" x14ac:dyDescent="0.25">
      <c r="A189" s="73"/>
      <c r="B189" s="73"/>
      <c r="C189" s="74"/>
      <c r="D189" s="74"/>
      <c r="E189" s="74"/>
      <c r="F189" s="74"/>
      <c r="G189" s="74"/>
      <c r="H189" s="75"/>
      <c r="I189" s="76"/>
      <c r="J189" s="77"/>
      <c r="K189" s="78"/>
      <c r="L189" s="79"/>
      <c r="M189" s="250"/>
      <c r="N189" s="337"/>
      <c r="O189" s="269"/>
      <c r="P189" s="346">
        <f t="shared" si="34"/>
        <v>0</v>
      </c>
      <c r="Q189" s="347">
        <f t="shared" si="35"/>
        <v>0</v>
      </c>
      <c r="R189" s="347">
        <f t="shared" si="36"/>
        <v>0</v>
      </c>
      <c r="S189" s="348">
        <f t="shared" si="37"/>
        <v>0</v>
      </c>
      <c r="T189" s="349">
        <f t="shared" si="38"/>
        <v>0</v>
      </c>
      <c r="U189" s="345">
        <f t="shared" si="39"/>
        <v>0</v>
      </c>
      <c r="V189" s="345">
        <f t="shared" si="40"/>
        <v>0</v>
      </c>
      <c r="W189" s="345">
        <f t="shared" si="41"/>
        <v>0</v>
      </c>
      <c r="X189" s="154" t="str">
        <f>""</f>
        <v/>
      </c>
      <c r="Y189" s="355" t="str">
        <f>IF(Tableau_Complet[[#This Row],[ÉLÉMENTS]]="","",Tableau_Complet[[#This Row],[ÉLÉMENTS]])</f>
        <v/>
      </c>
      <c r="Z189" s="356" t="str">
        <f>IF(Tableau_Complet[[#This Row],[NIVEAU DE PRIORITÉ]]="","",Tableau_Complet[[#This Row],[NIVEAU DE PRIORITÉ]])</f>
        <v/>
      </c>
      <c r="AA189" s="356" t="str">
        <f>IF(Tableau_Complet[[#This Row],[COÛTS DE REMPLACEMENT (dollars 2024) avant Taxes]]="","",Tableau_Complet[[#This Row],[COÛTS DE REMPLACEMENT (dollars 2024) avant Taxes]])</f>
        <v/>
      </c>
      <c r="AB189" s="273" t="s">
        <v>121</v>
      </c>
      <c r="AC189" s="273" t="s">
        <v>127</v>
      </c>
      <c r="AD189" s="273" t="s">
        <v>127</v>
      </c>
      <c r="AE189" s="356" t="str">
        <f t="shared" si="42"/>
        <v/>
      </c>
      <c r="AF189" s="356" t="str">
        <f t="shared" si="43"/>
        <v/>
      </c>
      <c r="AG189" s="356" t="str">
        <f t="shared" si="44"/>
        <v/>
      </c>
      <c r="AP189" s="22"/>
      <c r="AR189" s="23"/>
      <c r="AS189" s="13"/>
      <c r="AT189" s="22"/>
      <c r="AU189" s="23"/>
      <c r="AY189" s="14"/>
      <c r="AZ189" s="24"/>
    </row>
    <row r="190" spans="1:52" s="21" customFormat="1" ht="90" x14ac:dyDescent="0.25">
      <c r="A190" s="124" t="s">
        <v>269</v>
      </c>
      <c r="B190" s="124"/>
      <c r="C190" s="125" t="s">
        <v>270</v>
      </c>
      <c r="D190" s="125"/>
      <c r="E190" s="125"/>
      <c r="F190" s="125"/>
      <c r="G190" s="125"/>
      <c r="H190" s="126"/>
      <c r="I190" s="127"/>
      <c r="J190" s="128"/>
      <c r="K190" s="129"/>
      <c r="L190" s="130"/>
      <c r="M190" s="131"/>
      <c r="N190" s="132">
        <f>SUM(L191:L197)</f>
        <v>0</v>
      </c>
      <c r="O190" s="124"/>
      <c r="P190" s="121">
        <f t="shared" si="34"/>
        <v>0</v>
      </c>
      <c r="Q190" s="122">
        <f t="shared" si="35"/>
        <v>0</v>
      </c>
      <c r="R190" s="122">
        <f t="shared" si="36"/>
        <v>0</v>
      </c>
      <c r="S190" s="123">
        <f t="shared" si="37"/>
        <v>0</v>
      </c>
      <c r="T190" s="133">
        <f t="shared" si="38"/>
        <v>0</v>
      </c>
      <c r="U190" s="134">
        <f t="shared" si="39"/>
        <v>0</v>
      </c>
      <c r="V190" s="134">
        <f t="shared" si="40"/>
        <v>0</v>
      </c>
      <c r="W190" s="134">
        <f t="shared" si="41"/>
        <v>0</v>
      </c>
      <c r="X190" s="135" t="str">
        <f>""</f>
        <v/>
      </c>
      <c r="Y190" s="136" t="str">
        <f>IF(Tableau_Complet[[#This Row],[ÉLÉMENTS]]="","",Tableau_Complet[[#This Row],[ÉLÉMENTS]])</f>
        <v>PEINTURE DES MURS, PLAFONDS, ESCALIERS ET AUTRES FINIS INTÉRIEURS</v>
      </c>
      <c r="Z190" s="135" t="str">
        <f>IF(Tableau_Complet[[#This Row],[NIVEAU DE PRIORITÉ]]="","",Tableau_Complet[[#This Row],[NIVEAU DE PRIORITÉ]])</f>
        <v/>
      </c>
      <c r="AA190" s="135" t="str">
        <f>IF(Tableau_Complet[[#This Row],[COÛTS DE REMPLACEMENT (dollars 2024) avant Taxes]]="","",Tableau_Complet[[#This Row],[COÛTS DE REMPLACEMENT (dollars 2024) avant Taxes]])</f>
        <v/>
      </c>
      <c r="AB190" s="135" t="s">
        <v>121</v>
      </c>
      <c r="AC190" s="135" t="s">
        <v>121</v>
      </c>
      <c r="AD190" s="135" t="s">
        <v>121</v>
      </c>
      <c r="AE190" s="135" t="str">
        <f t="shared" si="42"/>
        <v/>
      </c>
      <c r="AF190" s="135" t="str">
        <f t="shared" si="43"/>
        <v/>
      </c>
      <c r="AG190" s="135" t="str">
        <f t="shared" si="44"/>
        <v/>
      </c>
      <c r="AP190" s="22"/>
      <c r="AR190" s="23"/>
      <c r="AS190" s="13"/>
      <c r="AT190" s="22"/>
      <c r="AU190" s="23"/>
      <c r="AY190" s="14"/>
      <c r="AZ190" s="24"/>
    </row>
    <row r="191" spans="1:52" s="21" customFormat="1" ht="36" x14ac:dyDescent="0.25">
      <c r="A191" s="73"/>
      <c r="B191" s="73"/>
      <c r="C191" s="74" t="s">
        <v>271</v>
      </c>
      <c r="D191" s="74" t="s">
        <v>132</v>
      </c>
      <c r="E191" s="74"/>
      <c r="F191" s="74"/>
      <c r="G191" s="74">
        <v>0</v>
      </c>
      <c r="H191" s="75" t="s">
        <v>133</v>
      </c>
      <c r="I191" s="76"/>
      <c r="J191" s="77"/>
      <c r="K191" s="78"/>
      <c r="L191" s="79">
        <v>0</v>
      </c>
      <c r="M191" s="250" t="s">
        <v>134</v>
      </c>
      <c r="N191" s="337"/>
      <c r="O191" s="269"/>
      <c r="P191" s="346">
        <f t="shared" si="34"/>
        <v>0</v>
      </c>
      <c r="Q191" s="347">
        <f t="shared" si="35"/>
        <v>0</v>
      </c>
      <c r="R191" s="347">
        <f t="shared" si="36"/>
        <v>0</v>
      </c>
      <c r="S191" s="348">
        <f t="shared" si="37"/>
        <v>0</v>
      </c>
      <c r="T191" s="349">
        <f t="shared" si="38"/>
        <v>0</v>
      </c>
      <c r="U191" s="345">
        <f t="shared" si="39"/>
        <v>0</v>
      </c>
      <c r="V191" s="345">
        <f t="shared" si="40"/>
        <v>0</v>
      </c>
      <c r="W191" s="345">
        <f t="shared" si="41"/>
        <v>0</v>
      </c>
      <c r="X191" s="154" t="str">
        <f>""</f>
        <v/>
      </c>
      <c r="Y191" s="355" t="str">
        <f>IF(Tableau_Complet[[#This Row],[ÉLÉMENTS]]="","",Tableau_Complet[[#This Row],[ÉLÉMENTS]])</f>
        <v>Peinture des murs et plafonds</v>
      </c>
      <c r="Z191" s="356" t="str">
        <f>IF(Tableau_Complet[[#This Row],[NIVEAU DE PRIORITÉ]]="","",Tableau_Complet[[#This Row],[NIVEAU DE PRIORITÉ]])</f>
        <v>n/a</v>
      </c>
      <c r="AA191" s="356">
        <f>IF(Tableau_Complet[[#This Row],[COÛTS DE REMPLACEMENT (dollars 2024) avant Taxes]]="","",Tableau_Complet[[#This Row],[COÛTS DE REMPLACEMENT (dollars 2024) avant Taxes]])</f>
        <v>0</v>
      </c>
      <c r="AB191" s="273" t="s">
        <v>121</v>
      </c>
      <c r="AC191" s="273" t="s">
        <v>127</v>
      </c>
      <c r="AD191" s="273" t="s">
        <v>127</v>
      </c>
      <c r="AE191" s="356">
        <f t="shared" si="42"/>
        <v>0</v>
      </c>
      <c r="AF191" s="356">
        <f t="shared" si="43"/>
        <v>0</v>
      </c>
      <c r="AG191" s="356">
        <f t="shared" si="44"/>
        <v>0</v>
      </c>
      <c r="AP191" s="22"/>
      <c r="AR191" s="23"/>
      <c r="AS191" s="13"/>
      <c r="AT191" s="22"/>
      <c r="AU191" s="23"/>
      <c r="AY191" s="14"/>
      <c r="AZ191" s="24"/>
    </row>
    <row r="192" spans="1:52" s="21" customFormat="1" ht="36" x14ac:dyDescent="0.25">
      <c r="A192" s="73"/>
      <c r="B192" s="73"/>
      <c r="C192" s="74" t="s">
        <v>272</v>
      </c>
      <c r="D192" s="74" t="s">
        <v>132</v>
      </c>
      <c r="E192" s="74"/>
      <c r="F192" s="74"/>
      <c r="G192" s="74">
        <v>0</v>
      </c>
      <c r="H192" s="75" t="s">
        <v>133</v>
      </c>
      <c r="I192" s="76"/>
      <c r="J192" s="77"/>
      <c r="K192" s="78"/>
      <c r="L192" s="79">
        <v>0</v>
      </c>
      <c r="M192" s="250" t="s">
        <v>134</v>
      </c>
      <c r="N192" s="337"/>
      <c r="O192" s="269"/>
      <c r="P192" s="346">
        <f t="shared" si="34"/>
        <v>0</v>
      </c>
      <c r="Q192" s="347">
        <f t="shared" si="35"/>
        <v>0</v>
      </c>
      <c r="R192" s="347">
        <f t="shared" si="36"/>
        <v>0</v>
      </c>
      <c r="S192" s="348">
        <f t="shared" si="37"/>
        <v>0</v>
      </c>
      <c r="T192" s="349">
        <f t="shared" si="38"/>
        <v>0</v>
      </c>
      <c r="U192" s="345">
        <f t="shared" si="39"/>
        <v>0</v>
      </c>
      <c r="V192" s="345">
        <f t="shared" si="40"/>
        <v>0</v>
      </c>
      <c r="W192" s="345">
        <f t="shared" si="41"/>
        <v>0</v>
      </c>
      <c r="X192" s="154" t="str">
        <f>""</f>
        <v/>
      </c>
      <c r="Y192" s="355" t="str">
        <f>IF(Tableau_Complet[[#This Row],[ÉLÉMENTS]]="","",Tableau_Complet[[#This Row],[ÉLÉMENTS]])</f>
        <v>Autres finitions des murs et plafonds</v>
      </c>
      <c r="Z192" s="356" t="str">
        <f>IF(Tableau_Complet[[#This Row],[NIVEAU DE PRIORITÉ]]="","",Tableau_Complet[[#This Row],[NIVEAU DE PRIORITÉ]])</f>
        <v>n/a</v>
      </c>
      <c r="AA192" s="356">
        <f>IF(Tableau_Complet[[#This Row],[COÛTS DE REMPLACEMENT (dollars 2024) avant Taxes]]="","",Tableau_Complet[[#This Row],[COÛTS DE REMPLACEMENT (dollars 2024) avant Taxes]])</f>
        <v>0</v>
      </c>
      <c r="AB192" s="273" t="s">
        <v>121</v>
      </c>
      <c r="AC192" s="273" t="s">
        <v>127</v>
      </c>
      <c r="AD192" s="273" t="s">
        <v>127</v>
      </c>
      <c r="AE192" s="356">
        <f t="shared" si="42"/>
        <v>0</v>
      </c>
      <c r="AF192" s="356">
        <f t="shared" si="43"/>
        <v>0</v>
      </c>
      <c r="AG192" s="356">
        <f t="shared" si="44"/>
        <v>0</v>
      </c>
      <c r="AP192" s="22"/>
      <c r="AR192" s="23"/>
      <c r="AS192" s="13"/>
      <c r="AT192" s="22"/>
      <c r="AU192" s="23"/>
      <c r="AY192" s="14"/>
      <c r="AZ192" s="24"/>
    </row>
    <row r="193" spans="1:52" s="21" customFormat="1" ht="18" x14ac:dyDescent="0.25">
      <c r="A193" s="73"/>
      <c r="B193" s="73"/>
      <c r="C193" s="74" t="s">
        <v>273</v>
      </c>
      <c r="D193" s="74" t="s">
        <v>132</v>
      </c>
      <c r="E193" s="74"/>
      <c r="F193" s="74"/>
      <c r="G193" s="74">
        <v>0</v>
      </c>
      <c r="H193" s="75" t="s">
        <v>133</v>
      </c>
      <c r="I193" s="76"/>
      <c r="J193" s="77"/>
      <c r="K193" s="78"/>
      <c r="L193" s="79">
        <v>0</v>
      </c>
      <c r="M193" s="250" t="s">
        <v>134</v>
      </c>
      <c r="N193" s="337"/>
      <c r="O193" s="269"/>
      <c r="P193" s="346">
        <f t="shared" si="34"/>
        <v>0</v>
      </c>
      <c r="Q193" s="347">
        <f t="shared" si="35"/>
        <v>0</v>
      </c>
      <c r="R193" s="347">
        <f t="shared" si="36"/>
        <v>0</v>
      </c>
      <c r="S193" s="348">
        <f t="shared" si="37"/>
        <v>0</v>
      </c>
      <c r="T193" s="349">
        <f t="shared" si="38"/>
        <v>0</v>
      </c>
      <c r="U193" s="345">
        <f t="shared" si="39"/>
        <v>0</v>
      </c>
      <c r="V193" s="345">
        <f t="shared" si="40"/>
        <v>0</v>
      </c>
      <c r="W193" s="345">
        <f t="shared" si="41"/>
        <v>0</v>
      </c>
      <c r="X193" s="154" t="str">
        <f>""</f>
        <v/>
      </c>
      <c r="Y193" s="355" t="str">
        <f>IF(Tableau_Complet[[#This Row],[ÉLÉMENTS]]="","",Tableau_Complet[[#This Row],[ÉLÉMENTS]])</f>
        <v>Plafonds suspendus</v>
      </c>
      <c r="Z193" s="356" t="str">
        <f>IF(Tableau_Complet[[#This Row],[NIVEAU DE PRIORITÉ]]="","",Tableau_Complet[[#This Row],[NIVEAU DE PRIORITÉ]])</f>
        <v>n/a</v>
      </c>
      <c r="AA193" s="356">
        <f>IF(Tableau_Complet[[#This Row],[COÛTS DE REMPLACEMENT (dollars 2024) avant Taxes]]="","",Tableau_Complet[[#This Row],[COÛTS DE REMPLACEMENT (dollars 2024) avant Taxes]])</f>
        <v>0</v>
      </c>
      <c r="AB193" s="273" t="s">
        <v>121</v>
      </c>
      <c r="AC193" s="273" t="s">
        <v>127</v>
      </c>
      <c r="AD193" s="273" t="s">
        <v>127</v>
      </c>
      <c r="AE193" s="356">
        <f t="shared" si="42"/>
        <v>0</v>
      </c>
      <c r="AF193" s="356">
        <f t="shared" si="43"/>
        <v>0</v>
      </c>
      <c r="AG193" s="356">
        <f t="shared" si="44"/>
        <v>0</v>
      </c>
      <c r="AP193" s="22"/>
      <c r="AR193" s="23"/>
      <c r="AS193" s="13"/>
      <c r="AT193" s="22"/>
      <c r="AU193" s="23"/>
      <c r="AY193" s="14"/>
      <c r="AZ193" s="24"/>
    </row>
    <row r="194" spans="1:52" s="137" customFormat="1" ht="75" customHeight="1" x14ac:dyDescent="0.25">
      <c r="A194" s="73"/>
      <c r="B194" s="73"/>
      <c r="C194" s="74" t="s">
        <v>274</v>
      </c>
      <c r="D194" s="74" t="s">
        <v>132</v>
      </c>
      <c r="E194" s="74"/>
      <c r="F194" s="74"/>
      <c r="G194" s="74">
        <v>0</v>
      </c>
      <c r="H194" s="75" t="s">
        <v>133</v>
      </c>
      <c r="I194" s="76"/>
      <c r="J194" s="77"/>
      <c r="K194" s="78"/>
      <c r="L194" s="79">
        <v>0</v>
      </c>
      <c r="M194" s="250" t="s">
        <v>134</v>
      </c>
      <c r="N194" s="337"/>
      <c r="O194" s="269"/>
      <c r="P194" s="346">
        <f t="shared" si="34"/>
        <v>0</v>
      </c>
      <c r="Q194" s="347">
        <f t="shared" si="35"/>
        <v>0</v>
      </c>
      <c r="R194" s="347">
        <f t="shared" si="36"/>
        <v>0</v>
      </c>
      <c r="S194" s="348">
        <f t="shared" si="37"/>
        <v>0</v>
      </c>
      <c r="T194" s="349">
        <f t="shared" si="38"/>
        <v>0</v>
      </c>
      <c r="U194" s="345">
        <f t="shared" si="39"/>
        <v>0</v>
      </c>
      <c r="V194" s="345">
        <f t="shared" si="40"/>
        <v>0</v>
      </c>
      <c r="W194" s="345">
        <f t="shared" si="41"/>
        <v>0</v>
      </c>
      <c r="X194" s="154" t="str">
        <f>""</f>
        <v/>
      </c>
      <c r="Y194" s="355" t="str">
        <f>IF(Tableau_Complet[[#This Row],[ÉLÉMENTS]]="","",Tableau_Complet[[#This Row],[ÉLÉMENTS]])</f>
        <v>Peinture des marches, contre-marches et paliers</v>
      </c>
      <c r="Z194" s="356" t="str">
        <f>IF(Tableau_Complet[[#This Row],[NIVEAU DE PRIORITÉ]]="","",Tableau_Complet[[#This Row],[NIVEAU DE PRIORITÉ]])</f>
        <v>n/a</v>
      </c>
      <c r="AA194" s="356">
        <f>IF(Tableau_Complet[[#This Row],[COÛTS DE REMPLACEMENT (dollars 2024) avant Taxes]]="","",Tableau_Complet[[#This Row],[COÛTS DE REMPLACEMENT (dollars 2024) avant Taxes]])</f>
        <v>0</v>
      </c>
      <c r="AB194" s="273" t="s">
        <v>121</v>
      </c>
      <c r="AC194" s="273" t="s">
        <v>127</v>
      </c>
      <c r="AD194" s="273" t="s">
        <v>127</v>
      </c>
      <c r="AE194" s="356">
        <f t="shared" si="42"/>
        <v>0</v>
      </c>
      <c r="AF194" s="356">
        <f t="shared" si="43"/>
        <v>0</v>
      </c>
      <c r="AG194" s="356">
        <f t="shared" si="44"/>
        <v>0</v>
      </c>
      <c r="AP194" s="138"/>
      <c r="AR194" s="139"/>
      <c r="AS194" s="140"/>
      <c r="AT194" s="138"/>
      <c r="AU194" s="139"/>
      <c r="AY194" s="141"/>
      <c r="AZ194" s="142"/>
    </row>
    <row r="195" spans="1:52" s="21" customFormat="1" ht="54" x14ac:dyDescent="0.25">
      <c r="A195" s="73"/>
      <c r="B195" s="73"/>
      <c r="C195" s="74" t="s">
        <v>275</v>
      </c>
      <c r="D195" s="74" t="s">
        <v>132</v>
      </c>
      <c r="E195" s="74"/>
      <c r="F195" s="74"/>
      <c r="G195" s="74">
        <v>0</v>
      </c>
      <c r="H195" s="75" t="s">
        <v>133</v>
      </c>
      <c r="I195" s="76"/>
      <c r="J195" s="77"/>
      <c r="K195" s="78"/>
      <c r="L195" s="79">
        <v>0</v>
      </c>
      <c r="M195" s="250" t="s">
        <v>134</v>
      </c>
      <c r="N195" s="337"/>
      <c r="O195" s="269"/>
      <c r="P195" s="346">
        <f t="shared" si="34"/>
        <v>0</v>
      </c>
      <c r="Q195" s="347">
        <f t="shared" si="35"/>
        <v>0</v>
      </c>
      <c r="R195" s="347">
        <f t="shared" si="36"/>
        <v>0</v>
      </c>
      <c r="S195" s="348">
        <f t="shared" si="37"/>
        <v>0</v>
      </c>
      <c r="T195" s="349">
        <f t="shared" si="38"/>
        <v>0</v>
      </c>
      <c r="U195" s="345">
        <f t="shared" si="39"/>
        <v>0</v>
      </c>
      <c r="V195" s="345">
        <f t="shared" si="40"/>
        <v>0</v>
      </c>
      <c r="W195" s="345">
        <f t="shared" si="41"/>
        <v>0</v>
      </c>
      <c r="X195" s="154" t="str">
        <f>""</f>
        <v/>
      </c>
      <c r="Y195" s="355" t="str">
        <f>IF(Tableau_Complet[[#This Row],[ÉLÉMENTS]]="","",Tableau_Complet[[#This Row],[ÉLÉMENTS]])</f>
        <v>Peinture des mains courantes et balustrades</v>
      </c>
      <c r="Z195" s="356" t="str">
        <f>IF(Tableau_Complet[[#This Row],[NIVEAU DE PRIORITÉ]]="","",Tableau_Complet[[#This Row],[NIVEAU DE PRIORITÉ]])</f>
        <v>n/a</v>
      </c>
      <c r="AA195" s="356">
        <f>IF(Tableau_Complet[[#This Row],[COÛTS DE REMPLACEMENT (dollars 2024) avant Taxes]]="","",Tableau_Complet[[#This Row],[COÛTS DE REMPLACEMENT (dollars 2024) avant Taxes]])</f>
        <v>0</v>
      </c>
      <c r="AB195" s="273" t="s">
        <v>121</v>
      </c>
      <c r="AC195" s="273" t="s">
        <v>127</v>
      </c>
      <c r="AD195" s="273" t="s">
        <v>127</v>
      </c>
      <c r="AE195" s="356">
        <f t="shared" si="42"/>
        <v>0</v>
      </c>
      <c r="AF195" s="356">
        <f t="shared" si="43"/>
        <v>0</v>
      </c>
      <c r="AG195" s="356">
        <f t="shared" si="44"/>
        <v>0</v>
      </c>
      <c r="AP195" s="22"/>
      <c r="AR195" s="23"/>
      <c r="AS195" s="13"/>
      <c r="AT195" s="22"/>
      <c r="AU195" s="23"/>
      <c r="AY195" s="14"/>
      <c r="AZ195" s="24"/>
    </row>
    <row r="196" spans="1:52" s="21" customFormat="1" ht="36" x14ac:dyDescent="0.25">
      <c r="A196" s="73"/>
      <c r="B196" s="73"/>
      <c r="C196" s="74" t="s">
        <v>276</v>
      </c>
      <c r="D196" s="74" t="s">
        <v>132</v>
      </c>
      <c r="E196" s="74"/>
      <c r="F196" s="74"/>
      <c r="G196" s="74">
        <v>0</v>
      </c>
      <c r="H196" s="75" t="s">
        <v>133</v>
      </c>
      <c r="I196" s="76"/>
      <c r="J196" s="77"/>
      <c r="K196" s="78"/>
      <c r="L196" s="79">
        <v>0</v>
      </c>
      <c r="M196" s="250" t="s">
        <v>134</v>
      </c>
      <c r="N196" s="337"/>
      <c r="O196" s="269"/>
      <c r="P196" s="346">
        <f t="shared" si="34"/>
        <v>0</v>
      </c>
      <c r="Q196" s="347">
        <f t="shared" si="35"/>
        <v>0</v>
      </c>
      <c r="R196" s="347">
        <f t="shared" si="36"/>
        <v>0</v>
      </c>
      <c r="S196" s="348">
        <f t="shared" si="37"/>
        <v>0</v>
      </c>
      <c r="T196" s="349">
        <f t="shared" si="38"/>
        <v>0</v>
      </c>
      <c r="U196" s="345">
        <f t="shared" si="39"/>
        <v>0</v>
      </c>
      <c r="V196" s="345">
        <f t="shared" si="40"/>
        <v>0</v>
      </c>
      <c r="W196" s="345">
        <f t="shared" si="41"/>
        <v>0</v>
      </c>
      <c r="X196" s="154" t="str">
        <f>""</f>
        <v/>
      </c>
      <c r="Y196" s="355" t="str">
        <f>IF(Tableau_Complet[[#This Row],[ÉLÉMENTS]]="","",Tableau_Complet[[#This Row],[ÉLÉMENTS]])</f>
        <v>Peinture et teinture de portes et cadres</v>
      </c>
      <c r="Z196" s="356" t="str">
        <f>IF(Tableau_Complet[[#This Row],[NIVEAU DE PRIORITÉ]]="","",Tableau_Complet[[#This Row],[NIVEAU DE PRIORITÉ]])</f>
        <v>n/a</v>
      </c>
      <c r="AA196" s="356">
        <f>IF(Tableau_Complet[[#This Row],[COÛTS DE REMPLACEMENT (dollars 2024) avant Taxes]]="","",Tableau_Complet[[#This Row],[COÛTS DE REMPLACEMENT (dollars 2024) avant Taxes]])</f>
        <v>0</v>
      </c>
      <c r="AB196" s="273" t="s">
        <v>121</v>
      </c>
      <c r="AC196" s="273" t="s">
        <v>127</v>
      </c>
      <c r="AD196" s="273" t="s">
        <v>127</v>
      </c>
      <c r="AE196" s="356">
        <f t="shared" si="42"/>
        <v>0</v>
      </c>
      <c r="AF196" s="356">
        <f t="shared" si="43"/>
        <v>0</v>
      </c>
      <c r="AG196" s="356">
        <f t="shared" si="44"/>
        <v>0</v>
      </c>
      <c r="AP196" s="22"/>
      <c r="AR196" s="23"/>
      <c r="AS196" s="13"/>
      <c r="AT196" s="22"/>
      <c r="AU196" s="23"/>
      <c r="AY196" s="14"/>
      <c r="AZ196" s="24"/>
    </row>
    <row r="197" spans="1:52" s="21" customFormat="1" ht="18" x14ac:dyDescent="0.25">
      <c r="A197" s="73"/>
      <c r="B197" s="73"/>
      <c r="C197" s="74"/>
      <c r="D197" s="74"/>
      <c r="E197" s="74"/>
      <c r="F197" s="74"/>
      <c r="G197" s="74"/>
      <c r="H197" s="75"/>
      <c r="I197" s="76"/>
      <c r="J197" s="77"/>
      <c r="K197" s="78"/>
      <c r="L197" s="79"/>
      <c r="M197" s="250"/>
      <c r="N197" s="337"/>
      <c r="O197" s="269"/>
      <c r="P197" s="346">
        <f t="shared" si="34"/>
        <v>0</v>
      </c>
      <c r="Q197" s="347">
        <f t="shared" si="35"/>
        <v>0</v>
      </c>
      <c r="R197" s="347">
        <f t="shared" si="36"/>
        <v>0</v>
      </c>
      <c r="S197" s="348">
        <f t="shared" si="37"/>
        <v>0</v>
      </c>
      <c r="T197" s="349">
        <f t="shared" si="38"/>
        <v>0</v>
      </c>
      <c r="U197" s="345">
        <f t="shared" si="39"/>
        <v>0</v>
      </c>
      <c r="V197" s="345">
        <f t="shared" si="40"/>
        <v>0</v>
      </c>
      <c r="W197" s="345">
        <f t="shared" si="41"/>
        <v>0</v>
      </c>
      <c r="X197" s="154" t="str">
        <f>""</f>
        <v/>
      </c>
      <c r="Y197" s="355" t="str">
        <f>IF(Tableau_Complet[[#This Row],[ÉLÉMENTS]]="","",Tableau_Complet[[#This Row],[ÉLÉMENTS]])</f>
        <v/>
      </c>
      <c r="Z197" s="356" t="str">
        <f>IF(Tableau_Complet[[#This Row],[NIVEAU DE PRIORITÉ]]="","",Tableau_Complet[[#This Row],[NIVEAU DE PRIORITÉ]])</f>
        <v/>
      </c>
      <c r="AA197" s="356" t="str">
        <f>IF(Tableau_Complet[[#This Row],[COÛTS DE REMPLACEMENT (dollars 2024) avant Taxes]]="","",Tableau_Complet[[#This Row],[COÛTS DE REMPLACEMENT (dollars 2024) avant Taxes]])</f>
        <v/>
      </c>
      <c r="AB197" s="273" t="s">
        <v>121</v>
      </c>
      <c r="AC197" s="273" t="s">
        <v>127</v>
      </c>
      <c r="AD197" s="273" t="s">
        <v>127</v>
      </c>
      <c r="AE197" s="356" t="str">
        <f t="shared" si="42"/>
        <v/>
      </c>
      <c r="AF197" s="356" t="str">
        <f t="shared" si="43"/>
        <v/>
      </c>
      <c r="AG197" s="356" t="str">
        <f t="shared" si="44"/>
        <v/>
      </c>
      <c r="AP197" s="22"/>
      <c r="AR197" s="23"/>
      <c r="AS197" s="13"/>
      <c r="AT197" s="22"/>
      <c r="AU197" s="23"/>
      <c r="AY197" s="14"/>
      <c r="AZ197" s="24"/>
    </row>
    <row r="198" spans="1:52" s="21" customFormat="1" ht="36" x14ac:dyDescent="0.25">
      <c r="A198" s="124" t="s">
        <v>277</v>
      </c>
      <c r="B198" s="124"/>
      <c r="C198" s="125" t="s">
        <v>278</v>
      </c>
      <c r="D198" s="125"/>
      <c r="E198" s="125"/>
      <c r="F198" s="125"/>
      <c r="G198" s="125"/>
      <c r="H198" s="126"/>
      <c r="I198" s="127"/>
      <c r="J198" s="128"/>
      <c r="K198" s="129"/>
      <c r="L198" s="130"/>
      <c r="M198" s="131"/>
      <c r="N198" s="132">
        <f>SUM(L199:L204)</f>
        <v>0</v>
      </c>
      <c r="O198" s="124"/>
      <c r="P198" s="121">
        <f t="shared" si="34"/>
        <v>0</v>
      </c>
      <c r="Q198" s="122">
        <f t="shared" si="35"/>
        <v>0</v>
      </c>
      <c r="R198" s="122">
        <f t="shared" si="36"/>
        <v>0</v>
      </c>
      <c r="S198" s="123">
        <f t="shared" si="37"/>
        <v>0</v>
      </c>
      <c r="T198" s="133">
        <f t="shared" si="38"/>
        <v>0</v>
      </c>
      <c r="U198" s="134">
        <f t="shared" si="39"/>
        <v>0</v>
      </c>
      <c r="V198" s="134">
        <f t="shared" si="40"/>
        <v>0</v>
      </c>
      <c r="W198" s="134">
        <f t="shared" si="41"/>
        <v>0</v>
      </c>
      <c r="X198" s="135" t="str">
        <f>""</f>
        <v/>
      </c>
      <c r="Y198" s="136" t="str">
        <f>IF(Tableau_Complet[[#This Row],[ÉLÉMENTS]]="","",Tableau_Complet[[#This Row],[ÉLÉMENTS]])</f>
        <v>FINITIONS DE PLANCHERS</v>
      </c>
      <c r="Z198" s="135" t="str">
        <f>IF(Tableau_Complet[[#This Row],[NIVEAU DE PRIORITÉ]]="","",Tableau_Complet[[#This Row],[NIVEAU DE PRIORITÉ]])</f>
        <v/>
      </c>
      <c r="AA198" s="135" t="str">
        <f>IF(Tableau_Complet[[#This Row],[COÛTS DE REMPLACEMENT (dollars 2024) avant Taxes]]="","",Tableau_Complet[[#This Row],[COÛTS DE REMPLACEMENT (dollars 2024) avant Taxes]])</f>
        <v/>
      </c>
      <c r="AB198" s="135" t="s">
        <v>121</v>
      </c>
      <c r="AC198" s="135" t="s">
        <v>121</v>
      </c>
      <c r="AD198" s="135" t="s">
        <v>121</v>
      </c>
      <c r="AE198" s="135" t="str">
        <f t="shared" si="42"/>
        <v/>
      </c>
      <c r="AF198" s="135" t="str">
        <f t="shared" si="43"/>
        <v/>
      </c>
      <c r="AG198" s="135" t="str">
        <f t="shared" si="44"/>
        <v/>
      </c>
      <c r="AP198" s="22"/>
      <c r="AR198" s="23"/>
      <c r="AS198" s="13"/>
      <c r="AT198" s="22"/>
      <c r="AU198" s="23"/>
      <c r="AY198" s="14"/>
      <c r="AZ198" s="24"/>
    </row>
    <row r="199" spans="1:52" s="21" customFormat="1" ht="36" x14ac:dyDescent="0.25">
      <c r="A199" s="73"/>
      <c r="B199" s="73"/>
      <c r="C199" s="74" t="s">
        <v>279</v>
      </c>
      <c r="D199" s="74" t="s">
        <v>132</v>
      </c>
      <c r="E199" s="74"/>
      <c r="F199" s="74"/>
      <c r="G199" s="74">
        <v>0</v>
      </c>
      <c r="H199" s="75" t="s">
        <v>133</v>
      </c>
      <c r="I199" s="76"/>
      <c r="J199" s="77"/>
      <c r="K199" s="78"/>
      <c r="L199" s="79">
        <v>0</v>
      </c>
      <c r="M199" s="250" t="s">
        <v>134</v>
      </c>
      <c r="N199" s="337"/>
      <c r="O199" s="269"/>
      <c r="P199" s="346">
        <f t="shared" si="34"/>
        <v>0</v>
      </c>
      <c r="Q199" s="347">
        <f t="shared" si="35"/>
        <v>0</v>
      </c>
      <c r="R199" s="347">
        <f t="shared" si="36"/>
        <v>0</v>
      </c>
      <c r="S199" s="348">
        <f t="shared" si="37"/>
        <v>0</v>
      </c>
      <c r="T199" s="349">
        <f t="shared" si="38"/>
        <v>0</v>
      </c>
      <c r="U199" s="345">
        <f t="shared" si="39"/>
        <v>0</v>
      </c>
      <c r="V199" s="345">
        <f t="shared" si="40"/>
        <v>0</v>
      </c>
      <c r="W199" s="345">
        <f t="shared" si="41"/>
        <v>0</v>
      </c>
      <c r="X199" s="154" t="str">
        <f>""</f>
        <v/>
      </c>
      <c r="Y199" s="355" t="str">
        <f>IF(Tableau_Complet[[#This Row],[ÉLÉMENTS]]="","",Tableau_Complet[[#This Row],[ÉLÉMENTS]])</f>
        <v>Couvre-sols souples et tapis</v>
      </c>
      <c r="Z199" s="356" t="str">
        <f>IF(Tableau_Complet[[#This Row],[NIVEAU DE PRIORITÉ]]="","",Tableau_Complet[[#This Row],[NIVEAU DE PRIORITÉ]])</f>
        <v>n/a</v>
      </c>
      <c r="AA199" s="356">
        <f>IF(Tableau_Complet[[#This Row],[COÛTS DE REMPLACEMENT (dollars 2024) avant Taxes]]="","",Tableau_Complet[[#This Row],[COÛTS DE REMPLACEMENT (dollars 2024) avant Taxes]])</f>
        <v>0</v>
      </c>
      <c r="AB199" s="273" t="s">
        <v>121</v>
      </c>
      <c r="AC199" s="273" t="s">
        <v>127</v>
      </c>
      <c r="AD199" s="273" t="s">
        <v>127</v>
      </c>
      <c r="AE199" s="356">
        <f t="shared" si="42"/>
        <v>0</v>
      </c>
      <c r="AF199" s="356">
        <f t="shared" si="43"/>
        <v>0</v>
      </c>
      <c r="AG199" s="356">
        <f t="shared" si="44"/>
        <v>0</v>
      </c>
      <c r="AP199" s="22"/>
      <c r="AR199" s="23"/>
      <c r="AS199" s="13"/>
      <c r="AT199" s="22"/>
      <c r="AU199" s="23"/>
      <c r="AY199" s="14"/>
      <c r="AZ199" s="24"/>
    </row>
    <row r="200" spans="1:52" s="21" customFormat="1" ht="18" x14ac:dyDescent="0.25">
      <c r="A200" s="73"/>
      <c r="B200" s="73"/>
      <c r="C200" s="74" t="s">
        <v>280</v>
      </c>
      <c r="D200" s="74" t="s">
        <v>132</v>
      </c>
      <c r="E200" s="74"/>
      <c r="F200" s="74"/>
      <c r="G200" s="74">
        <v>0</v>
      </c>
      <c r="H200" s="75" t="s">
        <v>133</v>
      </c>
      <c r="I200" s="76"/>
      <c r="J200" s="77"/>
      <c r="K200" s="78"/>
      <c r="L200" s="79">
        <v>0</v>
      </c>
      <c r="M200" s="250" t="s">
        <v>134</v>
      </c>
      <c r="N200" s="337"/>
      <c r="O200" s="269"/>
      <c r="P200" s="346">
        <f t="shared" si="34"/>
        <v>0</v>
      </c>
      <c r="Q200" s="347">
        <f t="shared" si="35"/>
        <v>0</v>
      </c>
      <c r="R200" s="347">
        <f t="shared" si="36"/>
        <v>0</v>
      </c>
      <c r="S200" s="348">
        <f t="shared" si="37"/>
        <v>0</v>
      </c>
      <c r="T200" s="349">
        <f t="shared" si="38"/>
        <v>0</v>
      </c>
      <c r="U200" s="345">
        <f t="shared" si="39"/>
        <v>0</v>
      </c>
      <c r="V200" s="345">
        <f t="shared" si="40"/>
        <v>0</v>
      </c>
      <c r="W200" s="345">
        <f t="shared" si="41"/>
        <v>0</v>
      </c>
      <c r="X200" s="154" t="str">
        <f>""</f>
        <v/>
      </c>
      <c r="Y200" s="355" t="str">
        <f>IF(Tableau_Complet[[#This Row],[ÉLÉMENTS]]="","",Tableau_Complet[[#This Row],[ÉLÉMENTS]])</f>
        <v>Céramique, pierre, etc.</v>
      </c>
      <c r="Z200" s="356" t="str">
        <f>IF(Tableau_Complet[[#This Row],[NIVEAU DE PRIORITÉ]]="","",Tableau_Complet[[#This Row],[NIVEAU DE PRIORITÉ]])</f>
        <v>n/a</v>
      </c>
      <c r="AA200" s="356">
        <f>IF(Tableau_Complet[[#This Row],[COÛTS DE REMPLACEMENT (dollars 2024) avant Taxes]]="","",Tableau_Complet[[#This Row],[COÛTS DE REMPLACEMENT (dollars 2024) avant Taxes]])</f>
        <v>0</v>
      </c>
      <c r="AB200" s="273" t="s">
        <v>121</v>
      </c>
      <c r="AC200" s="273" t="s">
        <v>127</v>
      </c>
      <c r="AD200" s="273" t="s">
        <v>127</v>
      </c>
      <c r="AE200" s="356">
        <f t="shared" si="42"/>
        <v>0</v>
      </c>
      <c r="AF200" s="356">
        <f t="shared" si="43"/>
        <v>0</v>
      </c>
      <c r="AG200" s="356">
        <f t="shared" si="44"/>
        <v>0</v>
      </c>
      <c r="AP200" s="22"/>
      <c r="AR200" s="23"/>
      <c r="AS200" s="13"/>
      <c r="AT200" s="22"/>
      <c r="AU200" s="23"/>
      <c r="AY200" s="14"/>
      <c r="AZ200" s="24"/>
    </row>
    <row r="201" spans="1:52" s="137" customFormat="1" ht="75" customHeight="1" x14ac:dyDescent="0.25">
      <c r="A201" s="73"/>
      <c r="B201" s="73"/>
      <c r="C201" s="74" t="s">
        <v>281</v>
      </c>
      <c r="D201" s="74" t="s">
        <v>132</v>
      </c>
      <c r="E201" s="74"/>
      <c r="F201" s="74"/>
      <c r="G201" s="74">
        <v>0</v>
      </c>
      <c r="H201" s="75" t="s">
        <v>133</v>
      </c>
      <c r="I201" s="76"/>
      <c r="J201" s="77"/>
      <c r="K201" s="78"/>
      <c r="L201" s="79">
        <v>0</v>
      </c>
      <c r="M201" s="250" t="s">
        <v>134</v>
      </c>
      <c r="N201" s="337"/>
      <c r="O201" s="269"/>
      <c r="P201" s="346">
        <f t="shared" si="34"/>
        <v>0</v>
      </c>
      <c r="Q201" s="347">
        <f t="shared" si="35"/>
        <v>0</v>
      </c>
      <c r="R201" s="347">
        <f t="shared" si="36"/>
        <v>0</v>
      </c>
      <c r="S201" s="348">
        <f t="shared" si="37"/>
        <v>0</v>
      </c>
      <c r="T201" s="349">
        <f t="shared" si="38"/>
        <v>0</v>
      </c>
      <c r="U201" s="345">
        <f t="shared" si="39"/>
        <v>0</v>
      </c>
      <c r="V201" s="345">
        <f t="shared" si="40"/>
        <v>0</v>
      </c>
      <c r="W201" s="345">
        <f t="shared" si="41"/>
        <v>0</v>
      </c>
      <c r="X201" s="154" t="str">
        <f>""</f>
        <v/>
      </c>
      <c r="Y201" s="355" t="str">
        <f>IF(Tableau_Complet[[#This Row],[ÉLÉMENTS]]="","",Tableau_Complet[[#This Row],[ÉLÉMENTS]])</f>
        <v>Finition de planchers en bois</v>
      </c>
      <c r="Z201" s="356" t="str">
        <f>IF(Tableau_Complet[[#This Row],[NIVEAU DE PRIORITÉ]]="","",Tableau_Complet[[#This Row],[NIVEAU DE PRIORITÉ]])</f>
        <v>n/a</v>
      </c>
      <c r="AA201" s="356">
        <f>IF(Tableau_Complet[[#This Row],[COÛTS DE REMPLACEMENT (dollars 2024) avant Taxes]]="","",Tableau_Complet[[#This Row],[COÛTS DE REMPLACEMENT (dollars 2024) avant Taxes]])</f>
        <v>0</v>
      </c>
      <c r="AB201" s="273" t="s">
        <v>121</v>
      </c>
      <c r="AC201" s="273" t="s">
        <v>127</v>
      </c>
      <c r="AD201" s="273" t="s">
        <v>127</v>
      </c>
      <c r="AE201" s="356">
        <f t="shared" si="42"/>
        <v>0</v>
      </c>
      <c r="AF201" s="356">
        <f t="shared" si="43"/>
        <v>0</v>
      </c>
      <c r="AG201" s="356">
        <f t="shared" si="44"/>
        <v>0</v>
      </c>
      <c r="AP201" s="138"/>
      <c r="AR201" s="139"/>
      <c r="AS201" s="140"/>
      <c r="AT201" s="138"/>
      <c r="AU201" s="139"/>
      <c r="AY201" s="141"/>
      <c r="AZ201" s="142"/>
    </row>
    <row r="202" spans="1:52" s="21" customFormat="1" ht="36" x14ac:dyDescent="0.25">
      <c r="A202" s="73"/>
      <c r="B202" s="73"/>
      <c r="C202" s="74" t="s">
        <v>282</v>
      </c>
      <c r="D202" s="74" t="s">
        <v>132</v>
      </c>
      <c r="E202" s="74"/>
      <c r="F202" s="74"/>
      <c r="G202" s="74">
        <v>0</v>
      </c>
      <c r="H202" s="75" t="s">
        <v>133</v>
      </c>
      <c r="I202" s="76"/>
      <c r="J202" s="77"/>
      <c r="K202" s="78"/>
      <c r="L202" s="79">
        <v>0</v>
      </c>
      <c r="M202" s="250" t="s">
        <v>134</v>
      </c>
      <c r="N202" s="337"/>
      <c r="O202" s="269"/>
      <c r="P202" s="346">
        <f t="shared" ref="P202:P267" si="45">IF(M202="Urgent",L202,0)</f>
        <v>0</v>
      </c>
      <c r="Q202" s="347">
        <f t="shared" ref="Q202:Q267" si="46">IF(M202="Prioritaire",L202,0)</f>
        <v>0</v>
      </c>
      <c r="R202" s="347">
        <f t="shared" ref="R202:R267" si="47">IF(M202="Requis",L202,0)</f>
        <v>0</v>
      </c>
      <c r="S202" s="348">
        <f t="shared" ref="S202:S267" si="48">IF(M202="Recommandé",L202,0)</f>
        <v>0</v>
      </c>
      <c r="T202" s="349">
        <f t="shared" si="38"/>
        <v>0</v>
      </c>
      <c r="U202" s="345">
        <f t="shared" si="39"/>
        <v>0</v>
      </c>
      <c r="V202" s="345">
        <f t="shared" si="40"/>
        <v>0</v>
      </c>
      <c r="W202" s="345">
        <f t="shared" si="41"/>
        <v>0</v>
      </c>
      <c r="X202" s="154" t="str">
        <f>""</f>
        <v/>
      </c>
      <c r="Y202" s="355" t="str">
        <f>IF(Tableau_Complet[[#This Row],[ÉLÉMENTS]]="","",Tableau_Complet[[#This Row],[ÉLÉMENTS]])</f>
        <v>Finition de planchers en béton</v>
      </c>
      <c r="Z202" s="356" t="str">
        <f>IF(Tableau_Complet[[#This Row],[NIVEAU DE PRIORITÉ]]="","",Tableau_Complet[[#This Row],[NIVEAU DE PRIORITÉ]])</f>
        <v>n/a</v>
      </c>
      <c r="AA202" s="356">
        <f>IF(Tableau_Complet[[#This Row],[COÛTS DE REMPLACEMENT (dollars 2024) avant Taxes]]="","",Tableau_Complet[[#This Row],[COÛTS DE REMPLACEMENT (dollars 2024) avant Taxes]])</f>
        <v>0</v>
      </c>
      <c r="AB202" s="273" t="s">
        <v>121</v>
      </c>
      <c r="AC202" s="273" t="s">
        <v>127</v>
      </c>
      <c r="AD202" s="273" t="s">
        <v>127</v>
      </c>
      <c r="AE202" s="356">
        <f t="shared" si="42"/>
        <v>0</v>
      </c>
      <c r="AF202" s="356">
        <f t="shared" si="43"/>
        <v>0</v>
      </c>
      <c r="AG202" s="356">
        <f t="shared" si="44"/>
        <v>0</v>
      </c>
      <c r="AP202" s="22"/>
      <c r="AR202" s="23"/>
      <c r="AS202" s="13"/>
      <c r="AT202" s="22"/>
      <c r="AU202" s="23"/>
      <c r="AY202" s="14"/>
      <c r="AZ202" s="24"/>
    </row>
    <row r="203" spans="1:52" s="21" customFormat="1" ht="36" x14ac:dyDescent="0.25">
      <c r="A203" s="73"/>
      <c r="B203" s="73"/>
      <c r="C203" s="74" t="s">
        <v>283</v>
      </c>
      <c r="D203" s="74" t="s">
        <v>132</v>
      </c>
      <c r="E203" s="74"/>
      <c r="F203" s="74"/>
      <c r="G203" s="74">
        <v>0</v>
      </c>
      <c r="H203" s="75" t="s">
        <v>133</v>
      </c>
      <c r="I203" s="76"/>
      <c r="J203" s="77"/>
      <c r="K203" s="78"/>
      <c r="L203" s="79">
        <v>0</v>
      </c>
      <c r="M203" s="250" t="s">
        <v>134</v>
      </c>
      <c r="N203" s="337"/>
      <c r="O203" s="269"/>
      <c r="P203" s="346">
        <f t="shared" si="45"/>
        <v>0</v>
      </c>
      <c r="Q203" s="347">
        <f t="shared" si="46"/>
        <v>0</v>
      </c>
      <c r="R203" s="347">
        <f t="shared" si="47"/>
        <v>0</v>
      </c>
      <c r="S203" s="348">
        <f t="shared" si="48"/>
        <v>0</v>
      </c>
      <c r="T203" s="349">
        <f t="shared" si="38"/>
        <v>0</v>
      </c>
      <c r="U203" s="345">
        <f t="shared" si="39"/>
        <v>0</v>
      </c>
      <c r="V203" s="345">
        <f t="shared" si="40"/>
        <v>0</v>
      </c>
      <c r="W203" s="345">
        <f t="shared" si="41"/>
        <v>0</v>
      </c>
      <c r="X203" s="154" t="str">
        <f>""</f>
        <v/>
      </c>
      <c r="Y203" s="355" t="str">
        <f>IF(Tableau_Complet[[#This Row],[ÉLÉMENTS]]="","",Tableau_Complet[[#This Row],[ÉLÉMENTS]])</f>
        <v>Grilles gratte-pieds et tapis-brosse</v>
      </c>
      <c r="Z203" s="356" t="str">
        <f>IF(Tableau_Complet[[#This Row],[NIVEAU DE PRIORITÉ]]="","",Tableau_Complet[[#This Row],[NIVEAU DE PRIORITÉ]])</f>
        <v>n/a</v>
      </c>
      <c r="AA203" s="356">
        <f>IF(Tableau_Complet[[#This Row],[COÛTS DE REMPLACEMENT (dollars 2024) avant Taxes]]="","",Tableau_Complet[[#This Row],[COÛTS DE REMPLACEMENT (dollars 2024) avant Taxes]])</f>
        <v>0</v>
      </c>
      <c r="AB203" s="273" t="s">
        <v>121</v>
      </c>
      <c r="AC203" s="273" t="s">
        <v>127</v>
      </c>
      <c r="AD203" s="273" t="s">
        <v>127</v>
      </c>
      <c r="AE203" s="356">
        <f t="shared" si="42"/>
        <v>0</v>
      </c>
      <c r="AF203" s="356">
        <f t="shared" si="43"/>
        <v>0</v>
      </c>
      <c r="AG203" s="356">
        <f t="shared" si="44"/>
        <v>0</v>
      </c>
      <c r="AP203" s="22"/>
      <c r="AR203" s="23"/>
      <c r="AS203" s="13"/>
      <c r="AT203" s="22"/>
      <c r="AU203" s="23"/>
      <c r="AY203" s="14"/>
      <c r="AZ203" s="24"/>
    </row>
    <row r="204" spans="1:52" s="21" customFormat="1" ht="18" x14ac:dyDescent="0.25">
      <c r="A204" s="73"/>
      <c r="B204" s="73"/>
      <c r="C204" s="74"/>
      <c r="D204" s="74"/>
      <c r="E204" s="74"/>
      <c r="F204" s="74"/>
      <c r="G204" s="74"/>
      <c r="H204" s="75"/>
      <c r="I204" s="76"/>
      <c r="J204" s="77"/>
      <c r="K204" s="78"/>
      <c r="L204" s="79"/>
      <c r="M204" s="250"/>
      <c r="N204" s="337"/>
      <c r="O204" s="269"/>
      <c r="P204" s="346">
        <f t="shared" si="45"/>
        <v>0</v>
      </c>
      <c r="Q204" s="347">
        <f t="shared" si="46"/>
        <v>0</v>
      </c>
      <c r="R204" s="347">
        <f t="shared" si="47"/>
        <v>0</v>
      </c>
      <c r="S204" s="348">
        <f t="shared" si="48"/>
        <v>0</v>
      </c>
      <c r="T204" s="349">
        <f t="shared" si="38"/>
        <v>0</v>
      </c>
      <c r="U204" s="345">
        <f t="shared" si="39"/>
        <v>0</v>
      </c>
      <c r="V204" s="345">
        <f t="shared" si="40"/>
        <v>0</v>
      </c>
      <c r="W204" s="345">
        <f t="shared" si="41"/>
        <v>0</v>
      </c>
      <c r="X204" s="154" t="str">
        <f>""</f>
        <v/>
      </c>
      <c r="Y204" s="355" t="str">
        <f>IF(Tableau_Complet[[#This Row],[ÉLÉMENTS]]="","",Tableau_Complet[[#This Row],[ÉLÉMENTS]])</f>
        <v/>
      </c>
      <c r="Z204" s="356" t="str">
        <f>IF(Tableau_Complet[[#This Row],[NIVEAU DE PRIORITÉ]]="","",Tableau_Complet[[#This Row],[NIVEAU DE PRIORITÉ]])</f>
        <v/>
      </c>
      <c r="AA204" s="356" t="str">
        <f>IF(Tableau_Complet[[#This Row],[COÛTS DE REMPLACEMENT (dollars 2024) avant Taxes]]="","",Tableau_Complet[[#This Row],[COÛTS DE REMPLACEMENT (dollars 2024) avant Taxes]])</f>
        <v/>
      </c>
      <c r="AB204" s="273" t="s">
        <v>121</v>
      </c>
      <c r="AC204" s="273" t="s">
        <v>127</v>
      </c>
      <c r="AD204" s="273" t="s">
        <v>127</v>
      </c>
      <c r="AE204" s="356" t="str">
        <f t="shared" si="42"/>
        <v/>
      </c>
      <c r="AF204" s="356" t="str">
        <f t="shared" si="43"/>
        <v/>
      </c>
      <c r="AG204" s="356" t="str">
        <f t="shared" si="44"/>
        <v/>
      </c>
      <c r="AP204" s="22"/>
      <c r="AR204" s="23"/>
      <c r="AS204" s="13"/>
      <c r="AT204" s="22"/>
      <c r="AU204" s="23"/>
      <c r="AY204" s="14"/>
      <c r="AZ204" s="24"/>
    </row>
    <row r="205" spans="1:52" s="21" customFormat="1" ht="54" x14ac:dyDescent="0.25">
      <c r="A205" s="124" t="s">
        <v>284</v>
      </c>
      <c r="B205" s="124"/>
      <c r="C205" s="125" t="s">
        <v>285</v>
      </c>
      <c r="D205" s="125"/>
      <c r="E205" s="125"/>
      <c r="F205" s="125"/>
      <c r="G205" s="125"/>
      <c r="H205" s="126"/>
      <c r="I205" s="127"/>
      <c r="J205" s="128"/>
      <c r="K205" s="129"/>
      <c r="L205" s="130"/>
      <c r="M205" s="131"/>
      <c r="N205" s="132">
        <f>SUM(L206:L213)</f>
        <v>0</v>
      </c>
      <c r="O205" s="124"/>
      <c r="P205" s="121">
        <f t="shared" si="45"/>
        <v>0</v>
      </c>
      <c r="Q205" s="122">
        <f t="shared" si="46"/>
        <v>0</v>
      </c>
      <c r="R205" s="122">
        <f t="shared" si="47"/>
        <v>0</v>
      </c>
      <c r="S205" s="123">
        <f t="shared" si="48"/>
        <v>0</v>
      </c>
      <c r="T205" s="133">
        <f t="shared" si="38"/>
        <v>0</v>
      </c>
      <c r="U205" s="134">
        <f t="shared" si="39"/>
        <v>0</v>
      </c>
      <c r="V205" s="134">
        <f t="shared" si="40"/>
        <v>0</v>
      </c>
      <c r="W205" s="134">
        <f t="shared" si="41"/>
        <v>0</v>
      </c>
      <c r="X205" s="135" t="str">
        <f>""</f>
        <v/>
      </c>
      <c r="Y205" s="136" t="str">
        <f>IF(Tableau_Complet[[#This Row],[ÉLÉMENTS]]="","",Tableau_Complet[[#This Row],[ÉLÉMENTS]])</f>
        <v>AIRES DE STATIONNEMENT INTÉRIEUR (garage)</v>
      </c>
      <c r="Z205" s="135" t="str">
        <f>IF(Tableau_Complet[[#This Row],[NIVEAU DE PRIORITÉ]]="","",Tableau_Complet[[#This Row],[NIVEAU DE PRIORITÉ]])</f>
        <v/>
      </c>
      <c r="AA205" s="135" t="str">
        <f>IF(Tableau_Complet[[#This Row],[COÛTS DE REMPLACEMENT (dollars 2024) avant Taxes]]="","",Tableau_Complet[[#This Row],[COÛTS DE REMPLACEMENT (dollars 2024) avant Taxes]])</f>
        <v/>
      </c>
      <c r="AB205" s="135" t="s">
        <v>121</v>
      </c>
      <c r="AC205" s="135" t="s">
        <v>121</v>
      </c>
      <c r="AD205" s="135" t="s">
        <v>121</v>
      </c>
      <c r="AE205" s="135" t="str">
        <f t="shared" si="42"/>
        <v/>
      </c>
      <c r="AF205" s="135" t="str">
        <f t="shared" si="43"/>
        <v/>
      </c>
      <c r="AG205" s="135" t="str">
        <f t="shared" si="44"/>
        <v/>
      </c>
      <c r="AP205" s="22"/>
      <c r="AR205" s="23"/>
      <c r="AS205" s="13"/>
      <c r="AT205" s="22"/>
      <c r="AU205" s="23"/>
      <c r="AY205" s="14"/>
      <c r="AZ205" s="24"/>
    </row>
    <row r="206" spans="1:52" s="21" customFormat="1" ht="36" x14ac:dyDescent="0.25">
      <c r="A206" s="73"/>
      <c r="B206" s="73"/>
      <c r="C206" s="74" t="s">
        <v>286</v>
      </c>
      <c r="D206" s="74" t="s">
        <v>132</v>
      </c>
      <c r="E206" s="74"/>
      <c r="F206" s="74"/>
      <c r="G206" s="74">
        <v>0</v>
      </c>
      <c r="H206" s="75" t="s">
        <v>133</v>
      </c>
      <c r="I206" s="76"/>
      <c r="J206" s="77"/>
      <c r="K206" s="78"/>
      <c r="L206" s="79">
        <v>0</v>
      </c>
      <c r="M206" s="250" t="s">
        <v>134</v>
      </c>
      <c r="N206" s="337"/>
      <c r="O206" s="269"/>
      <c r="P206" s="346">
        <f t="shared" si="45"/>
        <v>0</v>
      </c>
      <c r="Q206" s="347">
        <f t="shared" si="46"/>
        <v>0</v>
      </c>
      <c r="R206" s="347">
        <f t="shared" si="47"/>
        <v>0</v>
      </c>
      <c r="S206" s="348">
        <f t="shared" si="48"/>
        <v>0</v>
      </c>
      <c r="T206" s="349">
        <f t="shared" ref="T206:T269" si="49">IF(AND(K206&gt;=0,K206&lt;2),L206,0)</f>
        <v>0</v>
      </c>
      <c r="U206" s="345">
        <f t="shared" ref="U206:U269" si="50">IF(AND(K206&gt;=2,K206&lt;6),L206,0)</f>
        <v>0</v>
      </c>
      <c r="V206" s="345">
        <f t="shared" ref="V206:V269" si="51">IF(AND(K206&gt;=6,K206&lt;11),L206,0)</f>
        <v>0</v>
      </c>
      <c r="W206" s="345">
        <f t="shared" ref="W206:W269" si="52">IF(AND(K206&gt;=11,K206&lt;26),L206,0)</f>
        <v>0</v>
      </c>
      <c r="X206" s="154" t="str">
        <f>""</f>
        <v/>
      </c>
      <c r="Y206" s="355" t="str">
        <f>IF(Tableau_Complet[[#This Row],[ÉLÉMENTS]]="","",Tableau_Complet[[#This Row],[ÉLÉMENTS]])</f>
        <v>Revêtements de plancher des garages</v>
      </c>
      <c r="Z206" s="356" t="str">
        <f>IF(Tableau_Complet[[#This Row],[NIVEAU DE PRIORITÉ]]="","",Tableau_Complet[[#This Row],[NIVEAU DE PRIORITÉ]])</f>
        <v>n/a</v>
      </c>
      <c r="AA206" s="356">
        <f>IF(Tableau_Complet[[#This Row],[COÛTS DE REMPLACEMENT (dollars 2024) avant Taxes]]="","",Tableau_Complet[[#This Row],[COÛTS DE REMPLACEMENT (dollars 2024) avant Taxes]])</f>
        <v>0</v>
      </c>
      <c r="AB206" s="273" t="s">
        <v>121</v>
      </c>
      <c r="AC206" s="273" t="s">
        <v>127</v>
      </c>
      <c r="AD206" s="273" t="s">
        <v>127</v>
      </c>
      <c r="AE206" s="356">
        <f t="shared" ref="AE206:AE269" si="53">IF(AA206="","",IF(AB206="Oui",AA206,0))</f>
        <v>0</v>
      </c>
      <c r="AF206" s="356">
        <f t="shared" ref="AF206:AF269" si="54">IF($AA206="","",IF(AC206="Oui",$AA206,0))</f>
        <v>0</v>
      </c>
      <c r="AG206" s="356">
        <f t="shared" ref="AG206:AG269" si="55">IF($AA206="","",IF(AD206="Oui",$AA206,0))</f>
        <v>0</v>
      </c>
      <c r="AP206" s="22"/>
      <c r="AR206" s="23"/>
      <c r="AS206" s="13"/>
      <c r="AT206" s="22"/>
      <c r="AU206" s="23"/>
      <c r="AY206" s="14"/>
      <c r="AZ206" s="24"/>
    </row>
    <row r="207" spans="1:52" s="21" customFormat="1" ht="36" x14ac:dyDescent="0.25">
      <c r="A207" s="73"/>
      <c r="B207" s="73"/>
      <c r="C207" s="74" t="s">
        <v>287</v>
      </c>
      <c r="D207" s="74" t="s">
        <v>132</v>
      </c>
      <c r="E207" s="74"/>
      <c r="F207" s="74"/>
      <c r="G207" s="74">
        <v>0</v>
      </c>
      <c r="H207" s="75" t="s">
        <v>133</v>
      </c>
      <c r="I207" s="76"/>
      <c r="J207" s="77"/>
      <c r="K207" s="78"/>
      <c r="L207" s="79">
        <v>0</v>
      </c>
      <c r="M207" s="250" t="s">
        <v>134</v>
      </c>
      <c r="N207" s="337"/>
      <c r="O207" s="269"/>
      <c r="P207" s="346">
        <f t="shared" si="45"/>
        <v>0</v>
      </c>
      <c r="Q207" s="347">
        <f t="shared" si="46"/>
        <v>0</v>
      </c>
      <c r="R207" s="347">
        <f t="shared" si="47"/>
        <v>0</v>
      </c>
      <c r="S207" s="348">
        <f t="shared" si="48"/>
        <v>0</v>
      </c>
      <c r="T207" s="349">
        <f t="shared" si="49"/>
        <v>0</v>
      </c>
      <c r="U207" s="345">
        <f t="shared" si="50"/>
        <v>0</v>
      </c>
      <c r="V207" s="345">
        <f t="shared" si="51"/>
        <v>0</v>
      </c>
      <c r="W207" s="345">
        <f t="shared" si="52"/>
        <v>0</v>
      </c>
      <c r="X207" s="154" t="str">
        <f>""</f>
        <v/>
      </c>
      <c r="Y207" s="355" t="str">
        <f>IF(Tableau_Complet[[#This Row],[ÉLÉMENTS]]="","",Tableau_Complet[[#This Row],[ÉLÉMENTS]])</f>
        <v>Bordures, butoirs et dos-d'âne intérieurs</v>
      </c>
      <c r="Z207" s="356" t="str">
        <f>IF(Tableau_Complet[[#This Row],[NIVEAU DE PRIORITÉ]]="","",Tableau_Complet[[#This Row],[NIVEAU DE PRIORITÉ]])</f>
        <v>n/a</v>
      </c>
      <c r="AA207" s="356">
        <f>IF(Tableau_Complet[[#This Row],[COÛTS DE REMPLACEMENT (dollars 2024) avant Taxes]]="","",Tableau_Complet[[#This Row],[COÛTS DE REMPLACEMENT (dollars 2024) avant Taxes]])</f>
        <v>0</v>
      </c>
      <c r="AB207" s="273" t="s">
        <v>121</v>
      </c>
      <c r="AC207" s="273" t="s">
        <v>127</v>
      </c>
      <c r="AD207" s="273" t="s">
        <v>127</v>
      </c>
      <c r="AE207" s="356">
        <f t="shared" si="53"/>
        <v>0</v>
      </c>
      <c r="AF207" s="356">
        <f t="shared" si="54"/>
        <v>0</v>
      </c>
      <c r="AG207" s="356">
        <f t="shared" si="55"/>
        <v>0</v>
      </c>
      <c r="AP207" s="22"/>
      <c r="AR207" s="23"/>
      <c r="AS207" s="13"/>
      <c r="AT207" s="22"/>
      <c r="AU207" s="23"/>
      <c r="AY207" s="14"/>
      <c r="AZ207" s="24"/>
    </row>
    <row r="208" spans="1:52" s="21" customFormat="1" ht="54" x14ac:dyDescent="0.25">
      <c r="A208" s="73"/>
      <c r="B208" s="73"/>
      <c r="C208" s="74" t="s">
        <v>288</v>
      </c>
      <c r="D208" s="74" t="s">
        <v>132</v>
      </c>
      <c r="E208" s="74"/>
      <c r="F208" s="74"/>
      <c r="G208" s="74">
        <v>0</v>
      </c>
      <c r="H208" s="75" t="s">
        <v>133</v>
      </c>
      <c r="I208" s="76"/>
      <c r="J208" s="77"/>
      <c r="K208" s="78"/>
      <c r="L208" s="79">
        <v>0</v>
      </c>
      <c r="M208" s="250" t="s">
        <v>134</v>
      </c>
      <c r="N208" s="337"/>
      <c r="O208" s="269"/>
      <c r="P208" s="346">
        <f t="shared" si="45"/>
        <v>0</v>
      </c>
      <c r="Q208" s="347">
        <f t="shared" si="46"/>
        <v>0</v>
      </c>
      <c r="R208" s="347">
        <f t="shared" si="47"/>
        <v>0</v>
      </c>
      <c r="S208" s="348">
        <f t="shared" si="48"/>
        <v>0</v>
      </c>
      <c r="T208" s="349">
        <f t="shared" si="49"/>
        <v>0</v>
      </c>
      <c r="U208" s="345">
        <f t="shared" si="50"/>
        <v>0</v>
      </c>
      <c r="V208" s="345">
        <f t="shared" si="51"/>
        <v>0</v>
      </c>
      <c r="W208" s="345">
        <f t="shared" si="52"/>
        <v>0</v>
      </c>
      <c r="X208" s="154" t="str">
        <f>""</f>
        <v/>
      </c>
      <c r="Y208" s="355" t="str">
        <f>IF(Tableau_Complet[[#This Row],[ÉLÉMENTS]]="","",Tableau_Complet[[#This Row],[ÉLÉMENTS]])</f>
        <v>Glissières de sécurité et commande d'accès intérieure</v>
      </c>
      <c r="Z208" s="356" t="str">
        <f>IF(Tableau_Complet[[#This Row],[NIVEAU DE PRIORITÉ]]="","",Tableau_Complet[[#This Row],[NIVEAU DE PRIORITÉ]])</f>
        <v>n/a</v>
      </c>
      <c r="AA208" s="356">
        <f>IF(Tableau_Complet[[#This Row],[COÛTS DE REMPLACEMENT (dollars 2024) avant Taxes]]="","",Tableau_Complet[[#This Row],[COÛTS DE REMPLACEMENT (dollars 2024) avant Taxes]])</f>
        <v>0</v>
      </c>
      <c r="AB208" s="273" t="s">
        <v>121</v>
      </c>
      <c r="AC208" s="273" t="s">
        <v>127</v>
      </c>
      <c r="AD208" s="273" t="s">
        <v>127</v>
      </c>
      <c r="AE208" s="356">
        <f t="shared" si="53"/>
        <v>0</v>
      </c>
      <c r="AF208" s="356">
        <f t="shared" si="54"/>
        <v>0</v>
      </c>
      <c r="AG208" s="356">
        <f t="shared" si="55"/>
        <v>0</v>
      </c>
      <c r="AP208" s="22"/>
      <c r="AR208" s="23"/>
      <c r="AS208" s="13"/>
      <c r="AT208" s="22"/>
      <c r="AU208" s="23"/>
      <c r="AY208" s="14"/>
      <c r="AZ208" s="24"/>
    </row>
    <row r="209" spans="1:52" s="21" customFormat="1" ht="36" x14ac:dyDescent="0.25">
      <c r="A209" s="73"/>
      <c r="B209" s="73"/>
      <c r="C209" s="74" t="s">
        <v>289</v>
      </c>
      <c r="D209" s="74" t="s">
        <v>132</v>
      </c>
      <c r="E209" s="74"/>
      <c r="F209" s="74"/>
      <c r="G209" s="74">
        <v>0</v>
      </c>
      <c r="H209" s="75" t="s">
        <v>133</v>
      </c>
      <c r="I209" s="76"/>
      <c r="J209" s="77"/>
      <c r="K209" s="78"/>
      <c r="L209" s="79">
        <v>0</v>
      </c>
      <c r="M209" s="250" t="s">
        <v>134</v>
      </c>
      <c r="N209" s="337"/>
      <c r="O209" s="269"/>
      <c r="P209" s="346">
        <f t="shared" si="45"/>
        <v>0</v>
      </c>
      <c r="Q209" s="347">
        <f t="shared" si="46"/>
        <v>0</v>
      </c>
      <c r="R209" s="347">
        <f t="shared" si="47"/>
        <v>0</v>
      </c>
      <c r="S209" s="348">
        <f t="shared" si="48"/>
        <v>0</v>
      </c>
      <c r="T209" s="349">
        <f t="shared" si="49"/>
        <v>0</v>
      </c>
      <c r="U209" s="345">
        <f t="shared" si="50"/>
        <v>0</v>
      </c>
      <c r="V209" s="345">
        <f t="shared" si="51"/>
        <v>0</v>
      </c>
      <c r="W209" s="345">
        <f t="shared" si="52"/>
        <v>0</v>
      </c>
      <c r="X209" s="154" t="str">
        <f>""</f>
        <v/>
      </c>
      <c r="Y209" s="355" t="str">
        <f>IF(Tableau_Complet[[#This Row],[ÉLÉMENTS]]="","",Tableau_Complet[[#This Row],[ÉLÉMENTS]])</f>
        <v>Lignes de peinture et marquage intérieurs</v>
      </c>
      <c r="Z209" s="356" t="str">
        <f>IF(Tableau_Complet[[#This Row],[NIVEAU DE PRIORITÉ]]="","",Tableau_Complet[[#This Row],[NIVEAU DE PRIORITÉ]])</f>
        <v>n/a</v>
      </c>
      <c r="AA209" s="356">
        <f>IF(Tableau_Complet[[#This Row],[COÛTS DE REMPLACEMENT (dollars 2024) avant Taxes]]="","",Tableau_Complet[[#This Row],[COÛTS DE REMPLACEMENT (dollars 2024) avant Taxes]])</f>
        <v>0</v>
      </c>
      <c r="AB209" s="273" t="s">
        <v>121</v>
      </c>
      <c r="AC209" s="273" t="s">
        <v>127</v>
      </c>
      <c r="AD209" s="273" t="s">
        <v>127</v>
      </c>
      <c r="AE209" s="356">
        <f t="shared" si="53"/>
        <v>0</v>
      </c>
      <c r="AF209" s="356">
        <f t="shared" si="54"/>
        <v>0</v>
      </c>
      <c r="AG209" s="356">
        <f t="shared" si="55"/>
        <v>0</v>
      </c>
      <c r="AP209" s="22"/>
      <c r="AR209" s="23"/>
      <c r="AS209" s="13"/>
      <c r="AT209" s="22"/>
      <c r="AU209" s="23"/>
      <c r="AY209" s="14"/>
      <c r="AZ209" s="24"/>
    </row>
    <row r="210" spans="1:52" s="114" customFormat="1" ht="75" customHeight="1" x14ac:dyDescent="0.25">
      <c r="A210" s="73"/>
      <c r="B210" s="73"/>
      <c r="C210" s="74" t="s">
        <v>290</v>
      </c>
      <c r="D210" s="74" t="s">
        <v>132</v>
      </c>
      <c r="E210" s="74"/>
      <c r="F210" s="74"/>
      <c r="G210" s="74">
        <v>0</v>
      </c>
      <c r="H210" s="75" t="s">
        <v>133</v>
      </c>
      <c r="I210" s="76"/>
      <c r="J210" s="77"/>
      <c r="K210" s="78"/>
      <c r="L210" s="79">
        <v>0</v>
      </c>
      <c r="M210" s="250" t="s">
        <v>134</v>
      </c>
      <c r="N210" s="337"/>
      <c r="O210" s="269"/>
      <c r="P210" s="346">
        <f t="shared" si="45"/>
        <v>0</v>
      </c>
      <c r="Q210" s="347">
        <f t="shared" si="46"/>
        <v>0</v>
      </c>
      <c r="R210" s="347">
        <f t="shared" si="47"/>
        <v>0</v>
      </c>
      <c r="S210" s="348">
        <f t="shared" si="48"/>
        <v>0</v>
      </c>
      <c r="T210" s="349">
        <f t="shared" si="49"/>
        <v>0</v>
      </c>
      <c r="U210" s="345">
        <f t="shared" si="50"/>
        <v>0</v>
      </c>
      <c r="V210" s="345">
        <f t="shared" si="51"/>
        <v>0</v>
      </c>
      <c r="W210" s="345">
        <f t="shared" si="52"/>
        <v>0</v>
      </c>
      <c r="X210" s="154" t="str">
        <f>""</f>
        <v/>
      </c>
      <c r="Y210" s="355" t="str">
        <f>IF(Tableau_Complet[[#This Row],[ÉLÉMENTS]]="","",Tableau_Complet[[#This Row],[ÉLÉMENTS]])</f>
        <v>Signalisation intérieure</v>
      </c>
      <c r="Z210" s="356" t="str">
        <f>IF(Tableau_Complet[[#This Row],[NIVEAU DE PRIORITÉ]]="","",Tableau_Complet[[#This Row],[NIVEAU DE PRIORITÉ]])</f>
        <v>n/a</v>
      </c>
      <c r="AA210" s="356">
        <f>IF(Tableau_Complet[[#This Row],[COÛTS DE REMPLACEMENT (dollars 2024) avant Taxes]]="","",Tableau_Complet[[#This Row],[COÛTS DE REMPLACEMENT (dollars 2024) avant Taxes]])</f>
        <v>0</v>
      </c>
      <c r="AB210" s="273" t="s">
        <v>121</v>
      </c>
      <c r="AC210" s="273" t="s">
        <v>127</v>
      </c>
      <c r="AD210" s="273" t="s">
        <v>127</v>
      </c>
      <c r="AE210" s="356">
        <f t="shared" si="53"/>
        <v>0</v>
      </c>
      <c r="AF210" s="356">
        <f t="shared" si="54"/>
        <v>0</v>
      </c>
      <c r="AG210" s="356">
        <f t="shared" si="55"/>
        <v>0</v>
      </c>
      <c r="AP210" s="115"/>
      <c r="AR210" s="116"/>
      <c r="AS210" s="117"/>
      <c r="AT210" s="115"/>
      <c r="AU210" s="116"/>
      <c r="AY210" s="118"/>
      <c r="AZ210" s="119"/>
    </row>
    <row r="211" spans="1:52" s="21" customFormat="1" ht="18" x14ac:dyDescent="0.25">
      <c r="A211" s="73"/>
      <c r="B211" s="73"/>
      <c r="C211" s="74"/>
      <c r="D211" s="74"/>
      <c r="E211" s="74"/>
      <c r="F211" s="74"/>
      <c r="G211" s="74"/>
      <c r="H211" s="75"/>
      <c r="I211" s="76"/>
      <c r="J211" s="77"/>
      <c r="K211" s="78"/>
      <c r="L211" s="79"/>
      <c r="M211" s="250"/>
      <c r="N211" s="337"/>
      <c r="O211" s="269"/>
      <c r="P211" s="346">
        <f t="shared" si="45"/>
        <v>0</v>
      </c>
      <c r="Q211" s="347">
        <f t="shared" si="46"/>
        <v>0</v>
      </c>
      <c r="R211" s="347">
        <f t="shared" si="47"/>
        <v>0</v>
      </c>
      <c r="S211" s="348">
        <f t="shared" si="48"/>
        <v>0</v>
      </c>
      <c r="T211" s="349">
        <f t="shared" si="49"/>
        <v>0</v>
      </c>
      <c r="U211" s="345">
        <f t="shared" si="50"/>
        <v>0</v>
      </c>
      <c r="V211" s="345">
        <f t="shared" si="51"/>
        <v>0</v>
      </c>
      <c r="W211" s="345">
        <f t="shared" si="52"/>
        <v>0</v>
      </c>
      <c r="X211" s="154" t="str">
        <f>""</f>
        <v/>
      </c>
      <c r="Y211" s="355" t="str">
        <f>IF(Tableau_Complet[[#This Row],[ÉLÉMENTS]]="","",Tableau_Complet[[#This Row],[ÉLÉMENTS]])</f>
        <v/>
      </c>
      <c r="Z211" s="356" t="str">
        <f>IF(Tableau_Complet[[#This Row],[NIVEAU DE PRIORITÉ]]="","",Tableau_Complet[[#This Row],[NIVEAU DE PRIORITÉ]])</f>
        <v/>
      </c>
      <c r="AA211" s="356" t="str">
        <f>IF(Tableau_Complet[[#This Row],[COÛTS DE REMPLACEMENT (dollars 2024) avant Taxes]]="","",Tableau_Complet[[#This Row],[COÛTS DE REMPLACEMENT (dollars 2024) avant Taxes]])</f>
        <v/>
      </c>
      <c r="AB211" s="273" t="s">
        <v>121</v>
      </c>
      <c r="AC211" s="273" t="s">
        <v>127</v>
      </c>
      <c r="AD211" s="273" t="s">
        <v>127</v>
      </c>
      <c r="AE211" s="356" t="str">
        <f t="shared" si="53"/>
        <v/>
      </c>
      <c r="AF211" s="356" t="str">
        <f t="shared" si="54"/>
        <v/>
      </c>
      <c r="AG211" s="356" t="str">
        <f t="shared" si="55"/>
        <v/>
      </c>
      <c r="AP211" s="22"/>
      <c r="AR211" s="23"/>
      <c r="AS211" s="13"/>
      <c r="AT211" s="22"/>
      <c r="AU211" s="23"/>
      <c r="AY211" s="14"/>
      <c r="AZ211" s="24"/>
    </row>
    <row r="212" spans="1:52" s="137" customFormat="1" ht="75" customHeight="1" x14ac:dyDescent="0.25">
      <c r="A212" s="73"/>
      <c r="B212" s="73"/>
      <c r="C212" s="74"/>
      <c r="D212" s="74"/>
      <c r="E212" s="74"/>
      <c r="F212" s="74"/>
      <c r="G212" s="74"/>
      <c r="H212" s="75"/>
      <c r="I212" s="76"/>
      <c r="J212" s="77"/>
      <c r="K212" s="78"/>
      <c r="L212" s="79"/>
      <c r="M212" s="250"/>
      <c r="N212" s="337"/>
      <c r="O212" s="269"/>
      <c r="P212" s="346">
        <f t="shared" si="45"/>
        <v>0</v>
      </c>
      <c r="Q212" s="347">
        <f t="shared" si="46"/>
        <v>0</v>
      </c>
      <c r="R212" s="347">
        <f t="shared" si="47"/>
        <v>0</v>
      </c>
      <c r="S212" s="348">
        <f t="shared" si="48"/>
        <v>0</v>
      </c>
      <c r="T212" s="349">
        <f t="shared" si="49"/>
        <v>0</v>
      </c>
      <c r="U212" s="345">
        <f t="shared" si="50"/>
        <v>0</v>
      </c>
      <c r="V212" s="345">
        <f t="shared" si="51"/>
        <v>0</v>
      </c>
      <c r="W212" s="345">
        <f t="shared" si="52"/>
        <v>0</v>
      </c>
      <c r="X212" s="154" t="str">
        <f>""</f>
        <v/>
      </c>
      <c r="Y212" s="355" t="str">
        <f>IF(Tableau_Complet[[#This Row],[ÉLÉMENTS]]="","",Tableau_Complet[[#This Row],[ÉLÉMENTS]])</f>
        <v/>
      </c>
      <c r="Z212" s="356" t="str">
        <f>IF(Tableau_Complet[[#This Row],[NIVEAU DE PRIORITÉ]]="","",Tableau_Complet[[#This Row],[NIVEAU DE PRIORITÉ]])</f>
        <v/>
      </c>
      <c r="AA212" s="356" t="str">
        <f>IF(Tableau_Complet[[#This Row],[COÛTS DE REMPLACEMENT (dollars 2024) avant Taxes]]="","",Tableau_Complet[[#This Row],[COÛTS DE REMPLACEMENT (dollars 2024) avant Taxes]])</f>
        <v/>
      </c>
      <c r="AB212" s="273" t="s">
        <v>121</v>
      </c>
      <c r="AC212" s="273" t="s">
        <v>127</v>
      </c>
      <c r="AD212" s="273" t="s">
        <v>127</v>
      </c>
      <c r="AE212" s="356" t="str">
        <f t="shared" si="53"/>
        <v/>
      </c>
      <c r="AF212" s="356" t="str">
        <f t="shared" si="54"/>
        <v/>
      </c>
      <c r="AG212" s="356" t="str">
        <f t="shared" si="55"/>
        <v/>
      </c>
      <c r="AP212" s="138"/>
      <c r="AR212" s="139"/>
      <c r="AS212" s="140"/>
      <c r="AT212" s="138"/>
      <c r="AU212" s="139"/>
      <c r="AY212" s="141"/>
      <c r="AZ212" s="142"/>
    </row>
    <row r="213" spans="1:52" s="21" customFormat="1" ht="18" x14ac:dyDescent="0.25">
      <c r="A213" s="73"/>
      <c r="B213" s="73"/>
      <c r="C213" s="74"/>
      <c r="D213" s="74"/>
      <c r="E213" s="74"/>
      <c r="F213" s="74"/>
      <c r="G213" s="74"/>
      <c r="H213" s="75"/>
      <c r="I213" s="76"/>
      <c r="J213" s="77"/>
      <c r="K213" s="78"/>
      <c r="L213" s="79"/>
      <c r="M213" s="250"/>
      <c r="N213" s="337"/>
      <c r="O213" s="269"/>
      <c r="P213" s="346">
        <f t="shared" si="45"/>
        <v>0</v>
      </c>
      <c r="Q213" s="347">
        <f t="shared" si="46"/>
        <v>0</v>
      </c>
      <c r="R213" s="347">
        <f t="shared" si="47"/>
        <v>0</v>
      </c>
      <c r="S213" s="348">
        <f t="shared" si="48"/>
        <v>0</v>
      </c>
      <c r="T213" s="349">
        <f t="shared" si="49"/>
        <v>0</v>
      </c>
      <c r="U213" s="345">
        <f t="shared" si="50"/>
        <v>0</v>
      </c>
      <c r="V213" s="345">
        <f t="shared" si="51"/>
        <v>0</v>
      </c>
      <c r="W213" s="345">
        <f t="shared" si="52"/>
        <v>0</v>
      </c>
      <c r="X213" s="154" t="str">
        <f>""</f>
        <v/>
      </c>
      <c r="Y213" s="355" t="str">
        <f>IF(Tableau_Complet[[#This Row],[ÉLÉMENTS]]="","",Tableau_Complet[[#This Row],[ÉLÉMENTS]])</f>
        <v/>
      </c>
      <c r="Z213" s="356" t="str">
        <f>IF(Tableau_Complet[[#This Row],[NIVEAU DE PRIORITÉ]]="","",Tableau_Complet[[#This Row],[NIVEAU DE PRIORITÉ]])</f>
        <v/>
      </c>
      <c r="AA213" s="356" t="str">
        <f>IF(Tableau_Complet[[#This Row],[COÛTS DE REMPLACEMENT (dollars 2024) avant Taxes]]="","",Tableau_Complet[[#This Row],[COÛTS DE REMPLACEMENT (dollars 2024) avant Taxes]])</f>
        <v/>
      </c>
      <c r="AB213" s="273" t="s">
        <v>121</v>
      </c>
      <c r="AC213" s="273" t="s">
        <v>127</v>
      </c>
      <c r="AD213" s="273" t="s">
        <v>127</v>
      </c>
      <c r="AE213" s="356" t="str">
        <f t="shared" si="53"/>
        <v/>
      </c>
      <c r="AF213" s="356" t="str">
        <f t="shared" si="54"/>
        <v/>
      </c>
      <c r="AG213" s="356" t="str">
        <f t="shared" si="55"/>
        <v/>
      </c>
      <c r="AP213" s="22"/>
      <c r="AR213" s="23"/>
      <c r="AS213" s="13"/>
      <c r="AT213" s="22"/>
      <c r="AU213" s="23"/>
      <c r="AY213" s="14"/>
      <c r="AZ213" s="24"/>
    </row>
    <row r="214" spans="1:52" s="21" customFormat="1" ht="36" x14ac:dyDescent="0.25">
      <c r="A214" s="101" t="s">
        <v>291</v>
      </c>
      <c r="B214" s="101"/>
      <c r="C214" s="102" t="s">
        <v>292</v>
      </c>
      <c r="D214" s="102"/>
      <c r="E214" s="102"/>
      <c r="F214" s="102"/>
      <c r="G214" s="102"/>
      <c r="H214" s="103"/>
      <c r="I214" s="104"/>
      <c r="J214" s="105"/>
      <c r="K214" s="106"/>
      <c r="L214" s="107"/>
      <c r="M214" s="108"/>
      <c r="N214" s="109"/>
      <c r="O214" s="101"/>
      <c r="P214" s="143">
        <f t="shared" si="45"/>
        <v>0</v>
      </c>
      <c r="Q214" s="144">
        <f t="shared" si="46"/>
        <v>0</v>
      </c>
      <c r="R214" s="144">
        <f t="shared" si="47"/>
        <v>0</v>
      </c>
      <c r="S214" s="145">
        <f t="shared" si="48"/>
        <v>0</v>
      </c>
      <c r="T214" s="146">
        <f t="shared" si="49"/>
        <v>0</v>
      </c>
      <c r="U214" s="147">
        <f t="shared" si="50"/>
        <v>0</v>
      </c>
      <c r="V214" s="147">
        <f t="shared" si="51"/>
        <v>0</v>
      </c>
      <c r="W214" s="147">
        <f t="shared" si="52"/>
        <v>0</v>
      </c>
      <c r="X214" s="112" t="str">
        <f>""</f>
        <v/>
      </c>
      <c r="Y214" s="113" t="str">
        <f>IF(Tableau_Complet[[#This Row],[ÉLÉMENTS]]="","",Tableau_Complet[[#This Row],[ÉLÉMENTS]])</f>
        <v>SERVICES (aire commune)</v>
      </c>
      <c r="Z214" s="112" t="str">
        <f>IF(Tableau_Complet[[#This Row],[NIVEAU DE PRIORITÉ]]="","",Tableau_Complet[[#This Row],[NIVEAU DE PRIORITÉ]])</f>
        <v/>
      </c>
      <c r="AA214" s="112" t="str">
        <f>IF(Tableau_Complet[[#This Row],[COÛTS DE REMPLACEMENT (dollars 2024) avant Taxes]]="","",Tableau_Complet[[#This Row],[COÛTS DE REMPLACEMENT (dollars 2024) avant Taxes]])</f>
        <v/>
      </c>
      <c r="AB214" s="112" t="s">
        <v>121</v>
      </c>
      <c r="AC214" s="112" t="s">
        <v>121</v>
      </c>
      <c r="AD214" s="112" t="s">
        <v>121</v>
      </c>
      <c r="AE214" s="112" t="str">
        <f t="shared" si="53"/>
        <v/>
      </c>
      <c r="AF214" s="112" t="str">
        <f t="shared" si="54"/>
        <v/>
      </c>
      <c r="AG214" s="112" t="str">
        <f t="shared" si="55"/>
        <v/>
      </c>
      <c r="AP214" s="22"/>
      <c r="AR214" s="23"/>
      <c r="AS214" s="13"/>
      <c r="AT214" s="22"/>
      <c r="AU214" s="23"/>
      <c r="AY214" s="14"/>
      <c r="AZ214" s="24"/>
    </row>
    <row r="215" spans="1:52" s="21" customFormat="1" ht="18" x14ac:dyDescent="0.25">
      <c r="A215" s="73"/>
      <c r="B215" s="73"/>
      <c r="C215" s="74"/>
      <c r="D215" s="74"/>
      <c r="E215" s="74"/>
      <c r="F215" s="74"/>
      <c r="G215" s="74"/>
      <c r="H215" s="75"/>
      <c r="I215" s="76"/>
      <c r="J215" s="77"/>
      <c r="K215" s="78"/>
      <c r="L215" s="79"/>
      <c r="M215" s="250"/>
      <c r="N215" s="337"/>
      <c r="O215" s="269"/>
      <c r="P215" s="346">
        <f t="shared" si="45"/>
        <v>0</v>
      </c>
      <c r="Q215" s="347">
        <f t="shared" si="46"/>
        <v>0</v>
      </c>
      <c r="R215" s="347">
        <f t="shared" si="47"/>
        <v>0</v>
      </c>
      <c r="S215" s="348">
        <f t="shared" si="48"/>
        <v>0</v>
      </c>
      <c r="T215" s="349">
        <f t="shared" si="49"/>
        <v>0</v>
      </c>
      <c r="U215" s="345">
        <f t="shared" si="50"/>
        <v>0</v>
      </c>
      <c r="V215" s="345">
        <f t="shared" si="51"/>
        <v>0</v>
      </c>
      <c r="W215" s="345">
        <f t="shared" si="52"/>
        <v>0</v>
      </c>
      <c r="X215" s="154" t="str">
        <f>""</f>
        <v/>
      </c>
      <c r="Y215" s="355" t="str">
        <f>IF(Tableau_Complet[[#This Row],[ÉLÉMENTS]]="","",Tableau_Complet[[#This Row],[ÉLÉMENTS]])</f>
        <v/>
      </c>
      <c r="Z215" s="356" t="str">
        <f>IF(Tableau_Complet[[#This Row],[NIVEAU DE PRIORITÉ]]="","",Tableau_Complet[[#This Row],[NIVEAU DE PRIORITÉ]])</f>
        <v/>
      </c>
      <c r="AA215" s="356" t="str">
        <f>IF(Tableau_Complet[[#This Row],[COÛTS DE REMPLACEMENT (dollars 2024) avant Taxes]]="","",Tableau_Complet[[#This Row],[COÛTS DE REMPLACEMENT (dollars 2024) avant Taxes]])</f>
        <v/>
      </c>
      <c r="AB215" s="273" t="s">
        <v>121</v>
      </c>
      <c r="AC215" s="273" t="s">
        <v>127</v>
      </c>
      <c r="AD215" s="273" t="s">
        <v>127</v>
      </c>
      <c r="AE215" s="356" t="str">
        <f t="shared" si="53"/>
        <v/>
      </c>
      <c r="AF215" s="356" t="str">
        <f t="shared" si="54"/>
        <v/>
      </c>
      <c r="AG215" s="356" t="str">
        <f t="shared" si="55"/>
        <v/>
      </c>
      <c r="AP215" s="22"/>
      <c r="AR215" s="23"/>
      <c r="AS215" s="13"/>
      <c r="AT215" s="22"/>
      <c r="AU215" s="23"/>
      <c r="AY215" s="14"/>
      <c r="AZ215" s="24"/>
    </row>
    <row r="216" spans="1:52" s="21" customFormat="1" ht="54" x14ac:dyDescent="0.25">
      <c r="A216" s="124" t="s">
        <v>293</v>
      </c>
      <c r="B216" s="124"/>
      <c r="C216" s="125" t="s">
        <v>294</v>
      </c>
      <c r="D216" s="125"/>
      <c r="E216" s="125"/>
      <c r="F216" s="125"/>
      <c r="G216" s="125"/>
      <c r="H216" s="126"/>
      <c r="I216" s="127"/>
      <c r="J216" s="128"/>
      <c r="K216" s="129"/>
      <c r="L216" s="130"/>
      <c r="M216" s="131"/>
      <c r="N216" s="132">
        <f>SUM(L217:L220)</f>
        <v>0</v>
      </c>
      <c r="O216" s="124"/>
      <c r="P216" s="121">
        <f t="shared" si="45"/>
        <v>0</v>
      </c>
      <c r="Q216" s="122">
        <f t="shared" si="46"/>
        <v>0</v>
      </c>
      <c r="R216" s="122">
        <f t="shared" si="47"/>
        <v>0</v>
      </c>
      <c r="S216" s="123">
        <f t="shared" si="48"/>
        <v>0</v>
      </c>
      <c r="T216" s="133">
        <f t="shared" si="49"/>
        <v>0</v>
      </c>
      <c r="U216" s="134">
        <f t="shared" si="50"/>
        <v>0</v>
      </c>
      <c r="V216" s="134">
        <f t="shared" si="51"/>
        <v>0</v>
      </c>
      <c r="W216" s="134">
        <f t="shared" si="52"/>
        <v>0</v>
      </c>
      <c r="X216" s="135" t="str">
        <f>""</f>
        <v/>
      </c>
      <c r="Y216" s="136" t="str">
        <f>IF(Tableau_Complet[[#This Row],[ÉLÉMENTS]]="","",Tableau_Complet[[#This Row],[ÉLÉMENTS]])</f>
        <v>ASCENSEURS, PLATES-FORMES, ETC.</v>
      </c>
      <c r="Z216" s="135" t="str">
        <f>IF(Tableau_Complet[[#This Row],[NIVEAU DE PRIORITÉ]]="","",Tableau_Complet[[#This Row],[NIVEAU DE PRIORITÉ]])</f>
        <v/>
      </c>
      <c r="AA216" s="135" t="str">
        <f>IF(Tableau_Complet[[#This Row],[COÛTS DE REMPLACEMENT (dollars 2024) avant Taxes]]="","",Tableau_Complet[[#This Row],[COÛTS DE REMPLACEMENT (dollars 2024) avant Taxes]])</f>
        <v/>
      </c>
      <c r="AB216" s="135" t="s">
        <v>121</v>
      </c>
      <c r="AC216" s="135" t="s">
        <v>121</v>
      </c>
      <c r="AD216" s="135" t="s">
        <v>121</v>
      </c>
      <c r="AE216" s="135" t="str">
        <f t="shared" si="53"/>
        <v/>
      </c>
      <c r="AF216" s="135" t="str">
        <f t="shared" si="54"/>
        <v/>
      </c>
      <c r="AG216" s="135" t="str">
        <f t="shared" si="55"/>
        <v/>
      </c>
      <c r="AP216" s="22"/>
      <c r="AR216" s="23"/>
      <c r="AS216" s="13"/>
      <c r="AT216" s="22"/>
      <c r="AU216" s="23"/>
      <c r="AY216" s="14"/>
      <c r="AZ216" s="24"/>
    </row>
    <row r="217" spans="1:52" s="137" customFormat="1" ht="75" customHeight="1" x14ac:dyDescent="0.25">
      <c r="A217" s="73"/>
      <c r="B217" s="73"/>
      <c r="C217" s="74" t="s">
        <v>295</v>
      </c>
      <c r="D217" s="74" t="s">
        <v>154</v>
      </c>
      <c r="E217" s="74"/>
      <c r="F217" s="74"/>
      <c r="G217" s="74">
        <v>0</v>
      </c>
      <c r="H217" s="75" t="s">
        <v>133</v>
      </c>
      <c r="I217" s="76"/>
      <c r="J217" s="77"/>
      <c r="K217" s="78"/>
      <c r="L217" s="79">
        <v>0</v>
      </c>
      <c r="M217" s="250" t="s">
        <v>134</v>
      </c>
      <c r="N217" s="337"/>
      <c r="O217" s="269"/>
      <c r="P217" s="346">
        <f t="shared" si="45"/>
        <v>0</v>
      </c>
      <c r="Q217" s="347">
        <f t="shared" si="46"/>
        <v>0</v>
      </c>
      <c r="R217" s="347">
        <f t="shared" si="47"/>
        <v>0</v>
      </c>
      <c r="S217" s="348">
        <f t="shared" si="48"/>
        <v>0</v>
      </c>
      <c r="T217" s="349">
        <f t="shared" si="49"/>
        <v>0</v>
      </c>
      <c r="U217" s="345">
        <f t="shared" si="50"/>
        <v>0</v>
      </c>
      <c r="V217" s="345">
        <f t="shared" si="51"/>
        <v>0</v>
      </c>
      <c r="W217" s="345">
        <f t="shared" si="52"/>
        <v>0</v>
      </c>
      <c r="X217" s="154" t="str">
        <f>""</f>
        <v/>
      </c>
      <c r="Y217" s="355" t="str">
        <f>IF(Tableau_Complet[[#This Row],[ÉLÉMENTS]]="","",Tableau_Complet[[#This Row],[ÉLÉMENTS]])</f>
        <v>Ascenseurs, plates-formes, etc.</v>
      </c>
      <c r="Z217" s="356" t="str">
        <f>IF(Tableau_Complet[[#This Row],[NIVEAU DE PRIORITÉ]]="","",Tableau_Complet[[#This Row],[NIVEAU DE PRIORITÉ]])</f>
        <v>n/a</v>
      </c>
      <c r="AA217" s="356">
        <f>IF(Tableau_Complet[[#This Row],[COÛTS DE REMPLACEMENT (dollars 2024) avant Taxes]]="","",Tableau_Complet[[#This Row],[COÛTS DE REMPLACEMENT (dollars 2024) avant Taxes]])</f>
        <v>0</v>
      </c>
      <c r="AB217" s="273" t="s">
        <v>121</v>
      </c>
      <c r="AC217" s="273" t="s">
        <v>127</v>
      </c>
      <c r="AD217" s="273" t="s">
        <v>127</v>
      </c>
      <c r="AE217" s="356">
        <f t="shared" si="53"/>
        <v>0</v>
      </c>
      <c r="AF217" s="356">
        <f t="shared" si="54"/>
        <v>0</v>
      </c>
      <c r="AG217" s="356">
        <f t="shared" si="55"/>
        <v>0</v>
      </c>
      <c r="AP217" s="138"/>
      <c r="AR217" s="139"/>
      <c r="AS217" s="140"/>
      <c r="AT217" s="138"/>
      <c r="AU217" s="139"/>
      <c r="AY217" s="141"/>
      <c r="AZ217" s="142"/>
    </row>
    <row r="218" spans="1:52" s="21" customFormat="1" ht="18" x14ac:dyDescent="0.25">
      <c r="A218" s="73"/>
      <c r="B218" s="73"/>
      <c r="C218" s="74" t="s">
        <v>296</v>
      </c>
      <c r="D218" s="74" t="s">
        <v>154</v>
      </c>
      <c r="E218" s="74"/>
      <c r="F218" s="74"/>
      <c r="G218" s="74">
        <v>0</v>
      </c>
      <c r="H218" s="75" t="s">
        <v>133</v>
      </c>
      <c r="I218" s="76"/>
      <c r="J218" s="77"/>
      <c r="K218" s="78"/>
      <c r="L218" s="79">
        <v>0</v>
      </c>
      <c r="M218" s="250" t="s">
        <v>134</v>
      </c>
      <c r="N218" s="337"/>
      <c r="O218" s="269"/>
      <c r="P218" s="346">
        <f t="shared" si="45"/>
        <v>0</v>
      </c>
      <c r="Q218" s="347">
        <f t="shared" si="46"/>
        <v>0</v>
      </c>
      <c r="R218" s="347">
        <f t="shared" si="47"/>
        <v>0</v>
      </c>
      <c r="S218" s="348">
        <f t="shared" si="48"/>
        <v>0</v>
      </c>
      <c r="T218" s="349">
        <f t="shared" si="49"/>
        <v>0</v>
      </c>
      <c r="U218" s="345">
        <f t="shared" si="50"/>
        <v>0</v>
      </c>
      <c r="V218" s="345">
        <f t="shared" si="51"/>
        <v>0</v>
      </c>
      <c r="W218" s="345">
        <f t="shared" si="52"/>
        <v>0</v>
      </c>
      <c r="X218" s="154" t="str">
        <f>""</f>
        <v/>
      </c>
      <c r="Y218" s="355" t="str">
        <f>IF(Tableau_Complet[[#This Row],[ÉLÉMENTS]]="","",Tableau_Complet[[#This Row],[ÉLÉMENTS]])</f>
        <v>Monte personne</v>
      </c>
      <c r="Z218" s="356" t="str">
        <f>IF(Tableau_Complet[[#This Row],[NIVEAU DE PRIORITÉ]]="","",Tableau_Complet[[#This Row],[NIVEAU DE PRIORITÉ]])</f>
        <v>n/a</v>
      </c>
      <c r="AA218" s="356">
        <f>IF(Tableau_Complet[[#This Row],[COÛTS DE REMPLACEMENT (dollars 2024) avant Taxes]]="","",Tableau_Complet[[#This Row],[COÛTS DE REMPLACEMENT (dollars 2024) avant Taxes]])</f>
        <v>0</v>
      </c>
      <c r="AB218" s="273" t="s">
        <v>121</v>
      </c>
      <c r="AC218" s="273" t="s">
        <v>127</v>
      </c>
      <c r="AD218" s="273" t="s">
        <v>127</v>
      </c>
      <c r="AE218" s="356">
        <f t="shared" si="53"/>
        <v>0</v>
      </c>
      <c r="AF218" s="356">
        <f t="shared" si="54"/>
        <v>0</v>
      </c>
      <c r="AG218" s="356">
        <f t="shared" si="55"/>
        <v>0</v>
      </c>
      <c r="AP218" s="22"/>
      <c r="AR218" s="23"/>
      <c r="AS218" s="13"/>
      <c r="AT218" s="22"/>
      <c r="AU218" s="23"/>
      <c r="AY218" s="14"/>
      <c r="AZ218" s="24"/>
    </row>
    <row r="219" spans="1:52" s="21" customFormat="1" ht="18" x14ac:dyDescent="0.25">
      <c r="A219" s="73"/>
      <c r="B219" s="73"/>
      <c r="C219" s="74" t="s">
        <v>297</v>
      </c>
      <c r="D219" s="74" t="s">
        <v>154</v>
      </c>
      <c r="E219" s="74"/>
      <c r="F219" s="74"/>
      <c r="G219" s="74">
        <v>0</v>
      </c>
      <c r="H219" s="75" t="s">
        <v>133</v>
      </c>
      <c r="I219" s="76"/>
      <c r="J219" s="77"/>
      <c r="K219" s="78"/>
      <c r="L219" s="79">
        <v>0</v>
      </c>
      <c r="M219" s="250" t="s">
        <v>134</v>
      </c>
      <c r="N219" s="337"/>
      <c r="O219" s="269"/>
      <c r="P219" s="346">
        <f t="shared" si="45"/>
        <v>0</v>
      </c>
      <c r="Q219" s="347">
        <f t="shared" si="46"/>
        <v>0</v>
      </c>
      <c r="R219" s="347">
        <f t="shared" si="47"/>
        <v>0</v>
      </c>
      <c r="S219" s="348">
        <f t="shared" si="48"/>
        <v>0</v>
      </c>
      <c r="T219" s="349">
        <f t="shared" si="49"/>
        <v>0</v>
      </c>
      <c r="U219" s="345">
        <f t="shared" si="50"/>
        <v>0</v>
      </c>
      <c r="V219" s="345">
        <f t="shared" si="51"/>
        <v>0</v>
      </c>
      <c r="W219" s="345">
        <f t="shared" si="52"/>
        <v>0</v>
      </c>
      <c r="X219" s="154" t="str">
        <f>""</f>
        <v/>
      </c>
      <c r="Y219" s="355" t="str">
        <f>IF(Tableau_Complet[[#This Row],[ÉLÉMENTS]]="","",Tableau_Complet[[#This Row],[ÉLÉMENTS]])</f>
        <v>Monte plat</v>
      </c>
      <c r="Z219" s="356" t="str">
        <f>IF(Tableau_Complet[[#This Row],[NIVEAU DE PRIORITÉ]]="","",Tableau_Complet[[#This Row],[NIVEAU DE PRIORITÉ]])</f>
        <v>n/a</v>
      </c>
      <c r="AA219" s="356">
        <f>IF(Tableau_Complet[[#This Row],[COÛTS DE REMPLACEMENT (dollars 2024) avant Taxes]]="","",Tableau_Complet[[#This Row],[COÛTS DE REMPLACEMENT (dollars 2024) avant Taxes]])</f>
        <v>0</v>
      </c>
      <c r="AB219" s="273" t="s">
        <v>121</v>
      </c>
      <c r="AC219" s="273" t="s">
        <v>127</v>
      </c>
      <c r="AD219" s="273" t="s">
        <v>127</v>
      </c>
      <c r="AE219" s="356">
        <f t="shared" si="53"/>
        <v>0</v>
      </c>
      <c r="AF219" s="356">
        <f t="shared" si="54"/>
        <v>0</v>
      </c>
      <c r="AG219" s="356">
        <f t="shared" si="55"/>
        <v>0</v>
      </c>
      <c r="AP219" s="22"/>
      <c r="AR219" s="23"/>
      <c r="AS219" s="13"/>
      <c r="AT219" s="22"/>
      <c r="AU219" s="23"/>
      <c r="AY219" s="14"/>
      <c r="AZ219" s="24"/>
    </row>
    <row r="220" spans="1:52" s="21" customFormat="1" ht="18" x14ac:dyDescent="0.25">
      <c r="A220" s="73"/>
      <c r="B220" s="73"/>
      <c r="C220" s="74"/>
      <c r="D220" s="74"/>
      <c r="E220" s="74"/>
      <c r="F220" s="74"/>
      <c r="G220" s="74"/>
      <c r="H220" s="75"/>
      <c r="I220" s="76"/>
      <c r="J220" s="77"/>
      <c r="K220" s="78"/>
      <c r="L220" s="79"/>
      <c r="M220" s="250"/>
      <c r="N220" s="337"/>
      <c r="O220" s="269"/>
      <c r="P220" s="346">
        <f t="shared" si="45"/>
        <v>0</v>
      </c>
      <c r="Q220" s="347">
        <f t="shared" si="46"/>
        <v>0</v>
      </c>
      <c r="R220" s="347">
        <f t="shared" si="47"/>
        <v>0</v>
      </c>
      <c r="S220" s="348">
        <f t="shared" si="48"/>
        <v>0</v>
      </c>
      <c r="T220" s="349">
        <f t="shared" si="49"/>
        <v>0</v>
      </c>
      <c r="U220" s="345">
        <f t="shared" si="50"/>
        <v>0</v>
      </c>
      <c r="V220" s="345">
        <f t="shared" si="51"/>
        <v>0</v>
      </c>
      <c r="W220" s="345">
        <f t="shared" si="52"/>
        <v>0</v>
      </c>
      <c r="X220" s="154" t="str">
        <f>""</f>
        <v/>
      </c>
      <c r="Y220" s="355" t="str">
        <f>IF(Tableau_Complet[[#This Row],[ÉLÉMENTS]]="","",Tableau_Complet[[#This Row],[ÉLÉMENTS]])</f>
        <v/>
      </c>
      <c r="Z220" s="356" t="str">
        <f>IF(Tableau_Complet[[#This Row],[NIVEAU DE PRIORITÉ]]="","",Tableau_Complet[[#This Row],[NIVEAU DE PRIORITÉ]])</f>
        <v/>
      </c>
      <c r="AA220" s="356" t="str">
        <f>IF(Tableau_Complet[[#This Row],[COÛTS DE REMPLACEMENT (dollars 2024) avant Taxes]]="","",Tableau_Complet[[#This Row],[COÛTS DE REMPLACEMENT (dollars 2024) avant Taxes]])</f>
        <v/>
      </c>
      <c r="AB220" s="273" t="s">
        <v>121</v>
      </c>
      <c r="AC220" s="273" t="s">
        <v>127</v>
      </c>
      <c r="AD220" s="273" t="s">
        <v>127</v>
      </c>
      <c r="AE220" s="356" t="str">
        <f t="shared" si="53"/>
        <v/>
      </c>
      <c r="AF220" s="356" t="str">
        <f t="shared" si="54"/>
        <v/>
      </c>
      <c r="AG220" s="356" t="str">
        <f t="shared" si="55"/>
        <v/>
      </c>
      <c r="AP220" s="22"/>
      <c r="AR220" s="23"/>
      <c r="AS220" s="13"/>
      <c r="AT220" s="22"/>
      <c r="AU220" s="23"/>
      <c r="AY220" s="14"/>
      <c r="AZ220" s="24"/>
    </row>
    <row r="221" spans="1:52" s="21" customFormat="1" ht="54" x14ac:dyDescent="0.25">
      <c r="A221" s="124" t="s">
        <v>298</v>
      </c>
      <c r="B221" s="124"/>
      <c r="C221" s="125" t="s">
        <v>299</v>
      </c>
      <c r="D221" s="125"/>
      <c r="E221" s="125"/>
      <c r="F221" s="125"/>
      <c r="G221" s="125"/>
      <c r="H221" s="126"/>
      <c r="I221" s="127"/>
      <c r="J221" s="128"/>
      <c r="K221" s="129"/>
      <c r="L221" s="130"/>
      <c r="M221" s="131"/>
      <c r="N221" s="132">
        <f>SUM(L222:L227)</f>
        <v>0</v>
      </c>
      <c r="O221" s="124"/>
      <c r="P221" s="121">
        <f t="shared" si="45"/>
        <v>0</v>
      </c>
      <c r="Q221" s="122">
        <f t="shared" si="46"/>
        <v>0</v>
      </c>
      <c r="R221" s="122">
        <f t="shared" si="47"/>
        <v>0</v>
      </c>
      <c r="S221" s="123">
        <f t="shared" si="48"/>
        <v>0</v>
      </c>
      <c r="T221" s="133">
        <f t="shared" si="49"/>
        <v>0</v>
      </c>
      <c r="U221" s="134">
        <f t="shared" si="50"/>
        <v>0</v>
      </c>
      <c r="V221" s="134">
        <f t="shared" si="51"/>
        <v>0</v>
      </c>
      <c r="W221" s="134">
        <f t="shared" si="52"/>
        <v>0</v>
      </c>
      <c r="X221" s="135" t="str">
        <f>""</f>
        <v/>
      </c>
      <c r="Y221" s="136" t="str">
        <f>IF(Tableau_Complet[[#This Row],[ÉLÉMENTS]]="","",Tableau_Complet[[#This Row],[ÉLÉMENTS]])</f>
        <v>ESCALIER MOBILE ET TAPIS ROULANT, ETC.</v>
      </c>
      <c r="Z221" s="135" t="str">
        <f>IF(Tableau_Complet[[#This Row],[NIVEAU DE PRIORITÉ]]="","",Tableau_Complet[[#This Row],[NIVEAU DE PRIORITÉ]])</f>
        <v/>
      </c>
      <c r="AA221" s="135" t="str">
        <f>IF(Tableau_Complet[[#This Row],[COÛTS DE REMPLACEMENT (dollars 2024) avant Taxes]]="","",Tableau_Complet[[#This Row],[COÛTS DE REMPLACEMENT (dollars 2024) avant Taxes]])</f>
        <v/>
      </c>
      <c r="AB221" s="135" t="s">
        <v>121</v>
      </c>
      <c r="AC221" s="135" t="s">
        <v>121</v>
      </c>
      <c r="AD221" s="135" t="s">
        <v>121</v>
      </c>
      <c r="AE221" s="135" t="str">
        <f t="shared" si="53"/>
        <v/>
      </c>
      <c r="AF221" s="135" t="str">
        <f t="shared" si="54"/>
        <v/>
      </c>
      <c r="AG221" s="135" t="str">
        <f t="shared" si="55"/>
        <v/>
      </c>
      <c r="AP221" s="22"/>
      <c r="AR221" s="23"/>
      <c r="AS221" s="13"/>
      <c r="AT221" s="22"/>
      <c r="AU221" s="23"/>
      <c r="AY221" s="14"/>
      <c r="AZ221" s="24"/>
    </row>
    <row r="222" spans="1:52" s="21" customFormat="1" ht="18" x14ac:dyDescent="0.25">
      <c r="A222" s="73"/>
      <c r="B222" s="73"/>
      <c r="C222" s="74"/>
      <c r="D222" s="74"/>
      <c r="E222" s="74"/>
      <c r="F222" s="74"/>
      <c r="G222" s="74"/>
      <c r="H222" s="75"/>
      <c r="I222" s="76"/>
      <c r="J222" s="77"/>
      <c r="K222" s="78"/>
      <c r="L222" s="79"/>
      <c r="M222" s="250"/>
      <c r="N222" s="337"/>
      <c r="O222" s="269"/>
      <c r="P222" s="346">
        <f t="shared" si="45"/>
        <v>0</v>
      </c>
      <c r="Q222" s="347">
        <f t="shared" si="46"/>
        <v>0</v>
      </c>
      <c r="R222" s="347">
        <f t="shared" si="47"/>
        <v>0</v>
      </c>
      <c r="S222" s="348">
        <f t="shared" si="48"/>
        <v>0</v>
      </c>
      <c r="T222" s="349">
        <f t="shared" si="49"/>
        <v>0</v>
      </c>
      <c r="U222" s="345">
        <f t="shared" si="50"/>
        <v>0</v>
      </c>
      <c r="V222" s="345">
        <f t="shared" si="51"/>
        <v>0</v>
      </c>
      <c r="W222" s="345">
        <f t="shared" si="52"/>
        <v>0</v>
      </c>
      <c r="X222" s="154" t="str">
        <f>""</f>
        <v/>
      </c>
      <c r="Y222" s="355" t="str">
        <f>IF(Tableau_Complet[[#This Row],[ÉLÉMENTS]]="","",Tableau_Complet[[#This Row],[ÉLÉMENTS]])</f>
        <v/>
      </c>
      <c r="Z222" s="356" t="str">
        <f>IF(Tableau_Complet[[#This Row],[NIVEAU DE PRIORITÉ]]="","",Tableau_Complet[[#This Row],[NIVEAU DE PRIORITÉ]])</f>
        <v/>
      </c>
      <c r="AA222" s="356" t="str">
        <f>IF(Tableau_Complet[[#This Row],[COÛTS DE REMPLACEMENT (dollars 2024) avant Taxes]]="","",Tableau_Complet[[#This Row],[COÛTS DE REMPLACEMENT (dollars 2024) avant Taxes]])</f>
        <v/>
      </c>
      <c r="AB222" s="273" t="s">
        <v>121</v>
      </c>
      <c r="AC222" s="273" t="s">
        <v>127</v>
      </c>
      <c r="AD222" s="273" t="s">
        <v>127</v>
      </c>
      <c r="AE222" s="356" t="str">
        <f t="shared" si="53"/>
        <v/>
      </c>
      <c r="AF222" s="356" t="str">
        <f t="shared" si="54"/>
        <v/>
      </c>
      <c r="AG222" s="356" t="str">
        <f t="shared" si="55"/>
        <v/>
      </c>
      <c r="AP222" s="22"/>
      <c r="AR222" s="23"/>
      <c r="AS222" s="13"/>
      <c r="AT222" s="22"/>
      <c r="AU222" s="23"/>
      <c r="AY222" s="14"/>
      <c r="AZ222" s="24"/>
    </row>
    <row r="223" spans="1:52" s="21" customFormat="1" ht="18" x14ac:dyDescent="0.25">
      <c r="A223" s="73"/>
      <c r="B223" s="73"/>
      <c r="C223" s="74" t="s">
        <v>300</v>
      </c>
      <c r="D223" s="74" t="s">
        <v>132</v>
      </c>
      <c r="E223" s="74"/>
      <c r="F223" s="74"/>
      <c r="G223" s="74">
        <v>0</v>
      </c>
      <c r="H223" s="75" t="s">
        <v>133</v>
      </c>
      <c r="I223" s="76"/>
      <c r="J223" s="77"/>
      <c r="K223" s="78"/>
      <c r="L223" s="79">
        <v>0</v>
      </c>
      <c r="M223" s="250" t="s">
        <v>134</v>
      </c>
      <c r="N223" s="337"/>
      <c r="O223" s="269"/>
      <c r="P223" s="346">
        <f t="shared" si="45"/>
        <v>0</v>
      </c>
      <c r="Q223" s="347">
        <f t="shared" si="46"/>
        <v>0</v>
      </c>
      <c r="R223" s="347">
        <f t="shared" si="47"/>
        <v>0</v>
      </c>
      <c r="S223" s="348">
        <f t="shared" si="48"/>
        <v>0</v>
      </c>
      <c r="T223" s="349">
        <f t="shared" si="49"/>
        <v>0</v>
      </c>
      <c r="U223" s="345">
        <f t="shared" si="50"/>
        <v>0</v>
      </c>
      <c r="V223" s="345">
        <f t="shared" si="51"/>
        <v>0</v>
      </c>
      <c r="W223" s="345">
        <f t="shared" si="52"/>
        <v>0</v>
      </c>
      <c r="X223" s="154" t="str">
        <f>""</f>
        <v/>
      </c>
      <c r="Y223" s="355" t="str">
        <f>IF(Tableau_Complet[[#This Row],[ÉLÉMENTS]]="","",Tableau_Complet[[#This Row],[ÉLÉMENTS]])</f>
        <v>Chute a dechets</v>
      </c>
      <c r="Z223" s="356" t="str">
        <f>IF(Tableau_Complet[[#This Row],[NIVEAU DE PRIORITÉ]]="","",Tableau_Complet[[#This Row],[NIVEAU DE PRIORITÉ]])</f>
        <v>n/a</v>
      </c>
      <c r="AA223" s="356">
        <f>IF(Tableau_Complet[[#This Row],[COÛTS DE REMPLACEMENT (dollars 2024) avant Taxes]]="","",Tableau_Complet[[#This Row],[COÛTS DE REMPLACEMENT (dollars 2024) avant Taxes]])</f>
        <v>0</v>
      </c>
      <c r="AB223" s="273" t="s">
        <v>121</v>
      </c>
      <c r="AC223" s="273" t="s">
        <v>127</v>
      </c>
      <c r="AD223" s="273" t="s">
        <v>127</v>
      </c>
      <c r="AE223" s="356">
        <f t="shared" si="53"/>
        <v>0</v>
      </c>
      <c r="AF223" s="356">
        <f t="shared" si="54"/>
        <v>0</v>
      </c>
      <c r="AG223" s="356">
        <f t="shared" si="55"/>
        <v>0</v>
      </c>
      <c r="AP223" s="22"/>
      <c r="AR223" s="23"/>
      <c r="AS223" s="13"/>
      <c r="AT223" s="22"/>
      <c r="AU223" s="23"/>
      <c r="AY223" s="14"/>
      <c r="AZ223" s="24"/>
    </row>
    <row r="224" spans="1:52" s="137" customFormat="1" ht="75" customHeight="1" x14ac:dyDescent="0.25">
      <c r="A224" s="73"/>
      <c r="B224" s="73"/>
      <c r="C224" s="74" t="s">
        <v>300</v>
      </c>
      <c r="D224" s="74" t="s">
        <v>132</v>
      </c>
      <c r="E224" s="74"/>
      <c r="F224" s="74"/>
      <c r="G224" s="74">
        <v>0</v>
      </c>
      <c r="H224" s="75" t="s">
        <v>133</v>
      </c>
      <c r="I224" s="76"/>
      <c r="J224" s="77"/>
      <c r="K224" s="78"/>
      <c r="L224" s="79">
        <v>0</v>
      </c>
      <c r="M224" s="250" t="s">
        <v>134</v>
      </c>
      <c r="N224" s="337"/>
      <c r="O224" s="269"/>
      <c r="P224" s="346">
        <f t="shared" si="45"/>
        <v>0</v>
      </c>
      <c r="Q224" s="347">
        <f t="shared" si="46"/>
        <v>0</v>
      </c>
      <c r="R224" s="347">
        <f t="shared" si="47"/>
        <v>0</v>
      </c>
      <c r="S224" s="348">
        <f t="shared" si="48"/>
        <v>0</v>
      </c>
      <c r="T224" s="349">
        <f t="shared" si="49"/>
        <v>0</v>
      </c>
      <c r="U224" s="345">
        <f t="shared" si="50"/>
        <v>0</v>
      </c>
      <c r="V224" s="345">
        <f t="shared" si="51"/>
        <v>0</v>
      </c>
      <c r="W224" s="345">
        <f t="shared" si="52"/>
        <v>0</v>
      </c>
      <c r="X224" s="154" t="str">
        <f>""</f>
        <v/>
      </c>
      <c r="Y224" s="355" t="str">
        <f>IF(Tableau_Complet[[#This Row],[ÉLÉMENTS]]="","",Tableau_Complet[[#This Row],[ÉLÉMENTS]])</f>
        <v>Chute a dechets</v>
      </c>
      <c r="Z224" s="356" t="str">
        <f>IF(Tableau_Complet[[#This Row],[NIVEAU DE PRIORITÉ]]="","",Tableau_Complet[[#This Row],[NIVEAU DE PRIORITÉ]])</f>
        <v>n/a</v>
      </c>
      <c r="AA224" s="356">
        <f>IF(Tableau_Complet[[#This Row],[COÛTS DE REMPLACEMENT (dollars 2024) avant Taxes]]="","",Tableau_Complet[[#This Row],[COÛTS DE REMPLACEMENT (dollars 2024) avant Taxes]])</f>
        <v>0</v>
      </c>
      <c r="AB224" s="273" t="s">
        <v>121</v>
      </c>
      <c r="AC224" s="273" t="s">
        <v>127</v>
      </c>
      <c r="AD224" s="273" t="s">
        <v>127</v>
      </c>
      <c r="AE224" s="356">
        <f t="shared" si="53"/>
        <v>0</v>
      </c>
      <c r="AF224" s="356">
        <f t="shared" si="54"/>
        <v>0</v>
      </c>
      <c r="AG224" s="356">
        <f t="shared" si="55"/>
        <v>0</v>
      </c>
      <c r="AP224" s="138"/>
      <c r="AR224" s="139"/>
      <c r="AS224" s="140"/>
      <c r="AT224" s="138"/>
      <c r="AU224" s="139"/>
      <c r="AY224" s="141"/>
      <c r="AZ224" s="142"/>
    </row>
    <row r="225" spans="1:52" s="21" customFormat="1" ht="18" x14ac:dyDescent="0.25">
      <c r="A225" s="73"/>
      <c r="B225" s="73"/>
      <c r="C225" s="74" t="s">
        <v>301</v>
      </c>
      <c r="D225" s="74" t="s">
        <v>132</v>
      </c>
      <c r="E225" s="74"/>
      <c r="F225" s="74"/>
      <c r="G225" s="74">
        <v>0</v>
      </c>
      <c r="H225" s="75" t="s">
        <v>133</v>
      </c>
      <c r="I225" s="76"/>
      <c r="J225" s="77"/>
      <c r="K225" s="78"/>
      <c r="L225" s="79">
        <v>0</v>
      </c>
      <c r="M225" s="250" t="s">
        <v>134</v>
      </c>
      <c r="N225" s="337"/>
      <c r="O225" s="269"/>
      <c r="P225" s="346">
        <f t="shared" si="45"/>
        <v>0</v>
      </c>
      <c r="Q225" s="347">
        <f t="shared" si="46"/>
        <v>0</v>
      </c>
      <c r="R225" s="347">
        <f t="shared" si="47"/>
        <v>0</v>
      </c>
      <c r="S225" s="348">
        <f t="shared" si="48"/>
        <v>0</v>
      </c>
      <c r="T225" s="349">
        <f t="shared" si="49"/>
        <v>0</v>
      </c>
      <c r="U225" s="345">
        <f t="shared" si="50"/>
        <v>0</v>
      </c>
      <c r="V225" s="345">
        <f t="shared" si="51"/>
        <v>0</v>
      </c>
      <c r="W225" s="345">
        <f t="shared" si="52"/>
        <v>0</v>
      </c>
      <c r="X225" s="154" t="str">
        <f>""</f>
        <v/>
      </c>
      <c r="Y225" s="355" t="str">
        <f>IF(Tableau_Complet[[#This Row],[ÉLÉMENTS]]="","",Tableau_Complet[[#This Row],[ÉLÉMENTS]])</f>
        <v>Chute a linge</v>
      </c>
      <c r="Z225" s="356" t="str">
        <f>IF(Tableau_Complet[[#This Row],[NIVEAU DE PRIORITÉ]]="","",Tableau_Complet[[#This Row],[NIVEAU DE PRIORITÉ]])</f>
        <v>n/a</v>
      </c>
      <c r="AA225" s="356">
        <f>IF(Tableau_Complet[[#This Row],[COÛTS DE REMPLACEMENT (dollars 2024) avant Taxes]]="","",Tableau_Complet[[#This Row],[COÛTS DE REMPLACEMENT (dollars 2024) avant Taxes]])</f>
        <v>0</v>
      </c>
      <c r="AB225" s="273" t="s">
        <v>121</v>
      </c>
      <c r="AC225" s="273" t="s">
        <v>127</v>
      </c>
      <c r="AD225" s="273" t="s">
        <v>127</v>
      </c>
      <c r="AE225" s="356">
        <f t="shared" si="53"/>
        <v>0</v>
      </c>
      <c r="AF225" s="356">
        <f t="shared" si="54"/>
        <v>0</v>
      </c>
      <c r="AG225" s="356">
        <f t="shared" si="55"/>
        <v>0</v>
      </c>
      <c r="AP225" s="22"/>
      <c r="AR225" s="23"/>
      <c r="AS225" s="13"/>
      <c r="AT225" s="22"/>
      <c r="AU225" s="23"/>
      <c r="AY225" s="14"/>
      <c r="AZ225" s="24"/>
    </row>
    <row r="226" spans="1:52" s="21" customFormat="1" ht="18" x14ac:dyDescent="0.25">
      <c r="A226" s="73"/>
      <c r="B226" s="73"/>
      <c r="C226" s="74" t="s">
        <v>301</v>
      </c>
      <c r="D226" s="74" t="s">
        <v>132</v>
      </c>
      <c r="E226" s="74"/>
      <c r="F226" s="74"/>
      <c r="G226" s="74">
        <v>0</v>
      </c>
      <c r="H226" s="75" t="s">
        <v>133</v>
      </c>
      <c r="I226" s="76"/>
      <c r="J226" s="77"/>
      <c r="K226" s="78"/>
      <c r="L226" s="79">
        <v>0</v>
      </c>
      <c r="M226" s="250" t="s">
        <v>134</v>
      </c>
      <c r="N226" s="337"/>
      <c r="O226" s="269"/>
      <c r="P226" s="346">
        <f t="shared" si="45"/>
        <v>0</v>
      </c>
      <c r="Q226" s="347">
        <f t="shared" si="46"/>
        <v>0</v>
      </c>
      <c r="R226" s="347">
        <f t="shared" si="47"/>
        <v>0</v>
      </c>
      <c r="S226" s="348">
        <f t="shared" si="48"/>
        <v>0</v>
      </c>
      <c r="T226" s="349">
        <f t="shared" si="49"/>
        <v>0</v>
      </c>
      <c r="U226" s="345">
        <f t="shared" si="50"/>
        <v>0</v>
      </c>
      <c r="V226" s="345">
        <f t="shared" si="51"/>
        <v>0</v>
      </c>
      <c r="W226" s="345">
        <f t="shared" si="52"/>
        <v>0</v>
      </c>
      <c r="X226" s="154" t="str">
        <f>""</f>
        <v/>
      </c>
      <c r="Y226" s="355" t="str">
        <f>IF(Tableau_Complet[[#This Row],[ÉLÉMENTS]]="","",Tableau_Complet[[#This Row],[ÉLÉMENTS]])</f>
        <v>Chute a linge</v>
      </c>
      <c r="Z226" s="356" t="str">
        <f>IF(Tableau_Complet[[#This Row],[NIVEAU DE PRIORITÉ]]="","",Tableau_Complet[[#This Row],[NIVEAU DE PRIORITÉ]])</f>
        <v>n/a</v>
      </c>
      <c r="AA226" s="356">
        <f>IF(Tableau_Complet[[#This Row],[COÛTS DE REMPLACEMENT (dollars 2024) avant Taxes]]="","",Tableau_Complet[[#This Row],[COÛTS DE REMPLACEMENT (dollars 2024) avant Taxes]])</f>
        <v>0</v>
      </c>
      <c r="AB226" s="273" t="s">
        <v>121</v>
      </c>
      <c r="AC226" s="273" t="s">
        <v>127</v>
      </c>
      <c r="AD226" s="273" t="s">
        <v>127</v>
      </c>
      <c r="AE226" s="356">
        <f t="shared" si="53"/>
        <v>0</v>
      </c>
      <c r="AF226" s="356">
        <f t="shared" si="54"/>
        <v>0</v>
      </c>
      <c r="AG226" s="356">
        <f t="shared" si="55"/>
        <v>0</v>
      </c>
      <c r="AP226" s="22"/>
      <c r="AR226" s="23"/>
      <c r="AS226" s="13"/>
      <c r="AT226" s="22"/>
      <c r="AU226" s="23"/>
      <c r="AY226" s="14"/>
      <c r="AZ226" s="24"/>
    </row>
    <row r="227" spans="1:52" s="21" customFormat="1" ht="18" x14ac:dyDescent="0.25">
      <c r="A227" s="73"/>
      <c r="B227" s="73"/>
      <c r="C227" s="74"/>
      <c r="D227" s="74"/>
      <c r="E227" s="74"/>
      <c r="F227" s="74"/>
      <c r="G227" s="74"/>
      <c r="H227" s="75"/>
      <c r="I227" s="76"/>
      <c r="J227" s="77"/>
      <c r="K227" s="78"/>
      <c r="L227" s="79"/>
      <c r="M227" s="250"/>
      <c r="N227" s="337"/>
      <c r="O227" s="269"/>
      <c r="P227" s="346">
        <f t="shared" si="45"/>
        <v>0</v>
      </c>
      <c r="Q227" s="347">
        <f t="shared" si="46"/>
        <v>0</v>
      </c>
      <c r="R227" s="347">
        <f t="shared" si="47"/>
        <v>0</v>
      </c>
      <c r="S227" s="348">
        <f t="shared" si="48"/>
        <v>0</v>
      </c>
      <c r="T227" s="349">
        <f t="shared" si="49"/>
        <v>0</v>
      </c>
      <c r="U227" s="345">
        <f t="shared" si="50"/>
        <v>0</v>
      </c>
      <c r="V227" s="345">
        <f t="shared" si="51"/>
        <v>0</v>
      </c>
      <c r="W227" s="345">
        <f t="shared" si="52"/>
        <v>0</v>
      </c>
      <c r="X227" s="154" t="str">
        <f>""</f>
        <v/>
      </c>
      <c r="Y227" s="355" t="str">
        <f>IF(Tableau_Complet[[#This Row],[ÉLÉMENTS]]="","",Tableau_Complet[[#This Row],[ÉLÉMENTS]])</f>
        <v/>
      </c>
      <c r="Z227" s="356" t="str">
        <f>IF(Tableau_Complet[[#This Row],[NIVEAU DE PRIORITÉ]]="","",Tableau_Complet[[#This Row],[NIVEAU DE PRIORITÉ]])</f>
        <v/>
      </c>
      <c r="AA227" s="356" t="str">
        <f>IF(Tableau_Complet[[#This Row],[COÛTS DE REMPLACEMENT (dollars 2024) avant Taxes]]="","",Tableau_Complet[[#This Row],[COÛTS DE REMPLACEMENT (dollars 2024) avant Taxes]])</f>
        <v/>
      </c>
      <c r="AB227" s="273" t="s">
        <v>121</v>
      </c>
      <c r="AC227" s="273" t="s">
        <v>127</v>
      </c>
      <c r="AD227" s="273" t="s">
        <v>127</v>
      </c>
      <c r="AE227" s="356" t="str">
        <f t="shared" si="53"/>
        <v/>
      </c>
      <c r="AF227" s="356" t="str">
        <f t="shared" si="54"/>
        <v/>
      </c>
      <c r="AG227" s="356" t="str">
        <f t="shared" si="55"/>
        <v/>
      </c>
      <c r="AP227" s="22"/>
      <c r="AR227" s="23"/>
      <c r="AS227" s="13"/>
      <c r="AT227" s="22"/>
      <c r="AU227" s="23"/>
      <c r="AY227" s="14"/>
      <c r="AZ227" s="24"/>
    </row>
    <row r="228" spans="1:52" s="21" customFormat="1" ht="54" x14ac:dyDescent="0.25">
      <c r="A228" s="124" t="s">
        <v>302</v>
      </c>
      <c r="B228" s="124"/>
      <c r="C228" s="125" t="s">
        <v>303</v>
      </c>
      <c r="D228" s="125"/>
      <c r="E228" s="125"/>
      <c r="F228" s="125"/>
      <c r="G228" s="125"/>
      <c r="H228" s="126"/>
      <c r="I228" s="127"/>
      <c r="J228" s="128"/>
      <c r="K228" s="129"/>
      <c r="L228" s="130"/>
      <c r="M228" s="131"/>
      <c r="N228" s="132">
        <f>SUM(L229:L235)</f>
        <v>0</v>
      </c>
      <c r="O228" s="124"/>
      <c r="P228" s="121">
        <f t="shared" si="45"/>
        <v>0</v>
      </c>
      <c r="Q228" s="122">
        <f t="shared" si="46"/>
        <v>0</v>
      </c>
      <c r="R228" s="122">
        <f t="shared" si="47"/>
        <v>0</v>
      </c>
      <c r="S228" s="123">
        <f t="shared" si="48"/>
        <v>0</v>
      </c>
      <c r="T228" s="133">
        <f t="shared" si="49"/>
        <v>0</v>
      </c>
      <c r="U228" s="134">
        <f t="shared" si="50"/>
        <v>0</v>
      </c>
      <c r="V228" s="134">
        <f t="shared" si="51"/>
        <v>0</v>
      </c>
      <c r="W228" s="134">
        <f t="shared" si="52"/>
        <v>0</v>
      </c>
      <c r="X228" s="135" t="str">
        <f>""</f>
        <v/>
      </c>
      <c r="Y228" s="136" t="str">
        <f>IF(Tableau_Complet[[#This Row],[ÉLÉMENTS]]="","",Tableau_Complet[[#This Row],[ÉLÉMENTS]])</f>
        <v>APPAREILS DE PLOMBERIE (aire commune)</v>
      </c>
      <c r="Z228" s="135" t="str">
        <f>IF(Tableau_Complet[[#This Row],[NIVEAU DE PRIORITÉ]]="","",Tableau_Complet[[#This Row],[NIVEAU DE PRIORITÉ]])</f>
        <v/>
      </c>
      <c r="AA228" s="135" t="str">
        <f>IF(Tableau_Complet[[#This Row],[COÛTS DE REMPLACEMENT (dollars 2024) avant Taxes]]="","",Tableau_Complet[[#This Row],[COÛTS DE REMPLACEMENT (dollars 2024) avant Taxes]])</f>
        <v/>
      </c>
      <c r="AB228" s="135" t="s">
        <v>121</v>
      </c>
      <c r="AC228" s="135" t="s">
        <v>121</v>
      </c>
      <c r="AD228" s="135" t="s">
        <v>121</v>
      </c>
      <c r="AE228" s="135" t="str">
        <f t="shared" si="53"/>
        <v/>
      </c>
      <c r="AF228" s="135" t="str">
        <f t="shared" si="54"/>
        <v/>
      </c>
      <c r="AG228" s="135" t="str">
        <f t="shared" si="55"/>
        <v/>
      </c>
      <c r="AP228" s="22"/>
      <c r="AR228" s="23"/>
      <c r="AS228" s="13"/>
      <c r="AT228" s="22"/>
      <c r="AU228" s="23"/>
      <c r="AY228" s="14"/>
      <c r="AZ228" s="24"/>
    </row>
    <row r="229" spans="1:52" s="21" customFormat="1" ht="54" x14ac:dyDescent="0.25">
      <c r="A229" s="73"/>
      <c r="B229" s="73"/>
      <c r="C229" s="74" t="s">
        <v>304</v>
      </c>
      <c r="D229" s="74" t="s">
        <v>154</v>
      </c>
      <c r="E229" s="74"/>
      <c r="F229" s="74"/>
      <c r="G229" s="74">
        <v>0</v>
      </c>
      <c r="H229" s="75" t="s">
        <v>133</v>
      </c>
      <c r="I229" s="76"/>
      <c r="J229" s="77"/>
      <c r="K229" s="78"/>
      <c r="L229" s="79">
        <v>0</v>
      </c>
      <c r="M229" s="250" t="s">
        <v>134</v>
      </c>
      <c r="N229" s="337"/>
      <c r="O229" s="269"/>
      <c r="P229" s="346">
        <f t="shared" si="45"/>
        <v>0</v>
      </c>
      <c r="Q229" s="347">
        <f t="shared" si="46"/>
        <v>0</v>
      </c>
      <c r="R229" s="347">
        <f t="shared" si="47"/>
        <v>0</v>
      </c>
      <c r="S229" s="348">
        <f t="shared" si="48"/>
        <v>0</v>
      </c>
      <c r="T229" s="349">
        <f t="shared" si="49"/>
        <v>0</v>
      </c>
      <c r="U229" s="345">
        <f t="shared" si="50"/>
        <v>0</v>
      </c>
      <c r="V229" s="345">
        <f t="shared" si="51"/>
        <v>0</v>
      </c>
      <c r="W229" s="345">
        <f t="shared" si="52"/>
        <v>0</v>
      </c>
      <c r="X229" s="154" t="str">
        <f>""</f>
        <v/>
      </c>
      <c r="Y229" s="355" t="str">
        <f>IF(Tableau_Complet[[#This Row],[ÉLÉMENTS]]="","",Tableau_Complet[[#This Row],[ÉLÉMENTS]])</f>
        <v>SDB: Tolette-urinoire -lavabo- evier- douche- bain</v>
      </c>
      <c r="Z229" s="356" t="str">
        <f>IF(Tableau_Complet[[#This Row],[NIVEAU DE PRIORITÉ]]="","",Tableau_Complet[[#This Row],[NIVEAU DE PRIORITÉ]])</f>
        <v>n/a</v>
      </c>
      <c r="AA229" s="356">
        <f>IF(Tableau_Complet[[#This Row],[COÛTS DE REMPLACEMENT (dollars 2024) avant Taxes]]="","",Tableau_Complet[[#This Row],[COÛTS DE REMPLACEMENT (dollars 2024) avant Taxes]])</f>
        <v>0</v>
      </c>
      <c r="AB229" s="273" t="s">
        <v>121</v>
      </c>
      <c r="AC229" s="273" t="s">
        <v>127</v>
      </c>
      <c r="AD229" s="273" t="s">
        <v>127</v>
      </c>
      <c r="AE229" s="356">
        <f t="shared" si="53"/>
        <v>0</v>
      </c>
      <c r="AF229" s="356">
        <f t="shared" si="54"/>
        <v>0</v>
      </c>
      <c r="AG229" s="356">
        <f t="shared" si="55"/>
        <v>0</v>
      </c>
      <c r="AP229" s="22"/>
      <c r="AR229" s="23"/>
      <c r="AS229" s="13"/>
      <c r="AT229" s="22"/>
      <c r="AU229" s="23"/>
      <c r="AY229" s="14"/>
      <c r="AZ229" s="24"/>
    </row>
    <row r="230" spans="1:52" s="21" customFormat="1" ht="18" x14ac:dyDescent="0.25">
      <c r="A230" s="73"/>
      <c r="B230" s="73"/>
      <c r="C230" s="74" t="s">
        <v>305</v>
      </c>
      <c r="D230" s="74" t="s">
        <v>154</v>
      </c>
      <c r="E230" s="74"/>
      <c r="F230" s="74"/>
      <c r="G230" s="74">
        <v>0</v>
      </c>
      <c r="H230" s="75" t="s">
        <v>133</v>
      </c>
      <c r="I230" s="76"/>
      <c r="J230" s="77"/>
      <c r="K230" s="78"/>
      <c r="L230" s="79">
        <v>0</v>
      </c>
      <c r="M230" s="250" t="s">
        <v>134</v>
      </c>
      <c r="N230" s="337"/>
      <c r="O230" s="269"/>
      <c r="P230" s="346">
        <f t="shared" si="45"/>
        <v>0</v>
      </c>
      <c r="Q230" s="347">
        <f t="shared" si="46"/>
        <v>0</v>
      </c>
      <c r="R230" s="347">
        <f t="shared" si="47"/>
        <v>0</v>
      </c>
      <c r="S230" s="348">
        <f t="shared" si="48"/>
        <v>0</v>
      </c>
      <c r="T230" s="349">
        <f t="shared" si="49"/>
        <v>0</v>
      </c>
      <c r="U230" s="345">
        <f t="shared" si="50"/>
        <v>0</v>
      </c>
      <c r="V230" s="345">
        <f t="shared" si="51"/>
        <v>0</v>
      </c>
      <c r="W230" s="345">
        <f t="shared" si="52"/>
        <v>0</v>
      </c>
      <c r="X230" s="154" t="str">
        <f>""</f>
        <v/>
      </c>
      <c r="Y230" s="355" t="str">
        <f>IF(Tableau_Complet[[#This Row],[ÉLÉMENTS]]="","",Tableau_Complet[[#This Row],[ÉLÉMENTS]])</f>
        <v xml:space="preserve">Cuve de nettoyage </v>
      </c>
      <c r="Z230" s="356" t="str">
        <f>IF(Tableau_Complet[[#This Row],[NIVEAU DE PRIORITÉ]]="","",Tableau_Complet[[#This Row],[NIVEAU DE PRIORITÉ]])</f>
        <v>n/a</v>
      </c>
      <c r="AA230" s="356">
        <f>IF(Tableau_Complet[[#This Row],[COÛTS DE REMPLACEMENT (dollars 2024) avant Taxes]]="","",Tableau_Complet[[#This Row],[COÛTS DE REMPLACEMENT (dollars 2024) avant Taxes]])</f>
        <v>0</v>
      </c>
      <c r="AB230" s="273" t="s">
        <v>121</v>
      </c>
      <c r="AC230" s="273" t="s">
        <v>127</v>
      </c>
      <c r="AD230" s="273" t="s">
        <v>127</v>
      </c>
      <c r="AE230" s="356">
        <f t="shared" si="53"/>
        <v>0</v>
      </c>
      <c r="AF230" s="356">
        <f t="shared" si="54"/>
        <v>0</v>
      </c>
      <c r="AG230" s="356">
        <f t="shared" si="55"/>
        <v>0</v>
      </c>
      <c r="AP230" s="22"/>
      <c r="AR230" s="23"/>
      <c r="AS230" s="13"/>
      <c r="AT230" s="22"/>
      <c r="AU230" s="23"/>
      <c r="AY230" s="14"/>
      <c r="AZ230" s="24"/>
    </row>
    <row r="231" spans="1:52" s="21" customFormat="1" ht="18" x14ac:dyDescent="0.25">
      <c r="A231" s="73"/>
      <c r="B231" s="73"/>
      <c r="C231" s="74" t="s">
        <v>306</v>
      </c>
      <c r="D231" s="74" t="s">
        <v>154</v>
      </c>
      <c r="E231" s="74"/>
      <c r="F231" s="74"/>
      <c r="G231" s="74">
        <v>0</v>
      </c>
      <c r="H231" s="75" t="s">
        <v>133</v>
      </c>
      <c r="I231" s="76"/>
      <c r="J231" s="77"/>
      <c r="K231" s="78"/>
      <c r="L231" s="79">
        <v>0</v>
      </c>
      <c r="M231" s="250" t="s">
        <v>134</v>
      </c>
      <c r="N231" s="337"/>
      <c r="O231" s="269"/>
      <c r="P231" s="346">
        <f t="shared" si="45"/>
        <v>0</v>
      </c>
      <c r="Q231" s="347">
        <f t="shared" si="46"/>
        <v>0</v>
      </c>
      <c r="R231" s="347">
        <f t="shared" si="47"/>
        <v>0</v>
      </c>
      <c r="S231" s="348">
        <f t="shared" si="48"/>
        <v>0</v>
      </c>
      <c r="T231" s="349">
        <f t="shared" si="49"/>
        <v>0</v>
      </c>
      <c r="U231" s="345">
        <f t="shared" si="50"/>
        <v>0</v>
      </c>
      <c r="V231" s="345">
        <f t="shared" si="51"/>
        <v>0</v>
      </c>
      <c r="W231" s="345">
        <f t="shared" si="52"/>
        <v>0</v>
      </c>
      <c r="X231" s="154" t="str">
        <f>""</f>
        <v/>
      </c>
      <c r="Y231" s="355" t="str">
        <f>IF(Tableau_Complet[[#This Row],[ÉLÉMENTS]]="","",Tableau_Complet[[#This Row],[ÉLÉMENTS]])</f>
        <v>Fontaine a boire</v>
      </c>
      <c r="Z231" s="356" t="str">
        <f>IF(Tableau_Complet[[#This Row],[NIVEAU DE PRIORITÉ]]="","",Tableau_Complet[[#This Row],[NIVEAU DE PRIORITÉ]])</f>
        <v>n/a</v>
      </c>
      <c r="AA231" s="356">
        <f>IF(Tableau_Complet[[#This Row],[COÛTS DE REMPLACEMENT (dollars 2024) avant Taxes]]="","",Tableau_Complet[[#This Row],[COÛTS DE REMPLACEMENT (dollars 2024) avant Taxes]])</f>
        <v>0</v>
      </c>
      <c r="AB231" s="273" t="s">
        <v>121</v>
      </c>
      <c r="AC231" s="273" t="s">
        <v>127</v>
      </c>
      <c r="AD231" s="273" t="s">
        <v>127</v>
      </c>
      <c r="AE231" s="356">
        <f t="shared" si="53"/>
        <v>0</v>
      </c>
      <c r="AF231" s="356">
        <f t="shared" si="54"/>
        <v>0</v>
      </c>
      <c r="AG231" s="356">
        <f t="shared" si="55"/>
        <v>0</v>
      </c>
      <c r="AP231" s="22"/>
      <c r="AR231" s="23"/>
      <c r="AS231" s="13"/>
      <c r="AT231" s="22"/>
      <c r="AU231" s="23"/>
      <c r="AY231" s="14"/>
      <c r="AZ231" s="24"/>
    </row>
    <row r="232" spans="1:52" s="137" customFormat="1" ht="75" customHeight="1" x14ac:dyDescent="0.25">
      <c r="A232" s="73"/>
      <c r="B232" s="73"/>
      <c r="C232" s="74" t="s">
        <v>307</v>
      </c>
      <c r="D232" s="74" t="s">
        <v>154</v>
      </c>
      <c r="E232" s="74"/>
      <c r="F232" s="74"/>
      <c r="G232" s="74">
        <v>0</v>
      </c>
      <c r="H232" s="75" t="s">
        <v>133</v>
      </c>
      <c r="I232" s="76"/>
      <c r="J232" s="77"/>
      <c r="K232" s="78"/>
      <c r="L232" s="79">
        <v>0</v>
      </c>
      <c r="M232" s="250" t="s">
        <v>134</v>
      </c>
      <c r="N232" s="337"/>
      <c r="O232" s="269"/>
      <c r="P232" s="346">
        <f t="shared" si="45"/>
        <v>0</v>
      </c>
      <c r="Q232" s="347">
        <f t="shared" si="46"/>
        <v>0</v>
      </c>
      <c r="R232" s="347">
        <f t="shared" si="47"/>
        <v>0</v>
      </c>
      <c r="S232" s="348">
        <f t="shared" si="48"/>
        <v>0</v>
      </c>
      <c r="T232" s="349">
        <f t="shared" si="49"/>
        <v>0</v>
      </c>
      <c r="U232" s="345">
        <f t="shared" si="50"/>
        <v>0</v>
      </c>
      <c r="V232" s="345">
        <f t="shared" si="51"/>
        <v>0</v>
      </c>
      <c r="W232" s="345">
        <f t="shared" si="52"/>
        <v>0</v>
      </c>
      <c r="X232" s="154" t="str">
        <f>""</f>
        <v/>
      </c>
      <c r="Y232" s="355" t="str">
        <f>IF(Tableau_Complet[[#This Row],[ÉLÉMENTS]]="","",Tableau_Complet[[#This Row],[ÉLÉMENTS]])</f>
        <v xml:space="preserve">Traitment d'eau: Adosisur d'eau, - Filtre d'Eau </v>
      </c>
      <c r="Z232" s="356" t="str">
        <f>IF(Tableau_Complet[[#This Row],[NIVEAU DE PRIORITÉ]]="","",Tableau_Complet[[#This Row],[NIVEAU DE PRIORITÉ]])</f>
        <v>n/a</v>
      </c>
      <c r="AA232" s="356">
        <f>IF(Tableau_Complet[[#This Row],[COÛTS DE REMPLACEMENT (dollars 2024) avant Taxes]]="","",Tableau_Complet[[#This Row],[COÛTS DE REMPLACEMENT (dollars 2024) avant Taxes]])</f>
        <v>0</v>
      </c>
      <c r="AB232" s="273" t="s">
        <v>121</v>
      </c>
      <c r="AC232" s="273" t="s">
        <v>127</v>
      </c>
      <c r="AD232" s="273" t="s">
        <v>127</v>
      </c>
      <c r="AE232" s="356">
        <f t="shared" si="53"/>
        <v>0</v>
      </c>
      <c r="AF232" s="356">
        <f t="shared" si="54"/>
        <v>0</v>
      </c>
      <c r="AG232" s="356">
        <f t="shared" si="55"/>
        <v>0</v>
      </c>
      <c r="AP232" s="138"/>
      <c r="AR232" s="139"/>
      <c r="AS232" s="140"/>
      <c r="AT232" s="138"/>
      <c r="AU232" s="139"/>
      <c r="AY232" s="141"/>
      <c r="AZ232" s="142"/>
    </row>
    <row r="233" spans="1:52" s="21" customFormat="1" ht="18" x14ac:dyDescent="0.25">
      <c r="A233" s="73"/>
      <c r="B233" s="73"/>
      <c r="C233" s="74" t="s">
        <v>308</v>
      </c>
      <c r="D233" s="74" t="s">
        <v>154</v>
      </c>
      <c r="E233" s="74"/>
      <c r="F233" s="74"/>
      <c r="G233" s="74">
        <v>0</v>
      </c>
      <c r="H233" s="75" t="s">
        <v>133</v>
      </c>
      <c r="I233" s="76"/>
      <c r="J233" s="77"/>
      <c r="K233" s="78"/>
      <c r="L233" s="79">
        <v>0</v>
      </c>
      <c r="M233" s="250" t="s">
        <v>134</v>
      </c>
      <c r="N233" s="337"/>
      <c r="O233" s="269"/>
      <c r="P233" s="346">
        <f t="shared" si="45"/>
        <v>0</v>
      </c>
      <c r="Q233" s="347">
        <f t="shared" si="46"/>
        <v>0</v>
      </c>
      <c r="R233" s="347">
        <f t="shared" si="47"/>
        <v>0</v>
      </c>
      <c r="S233" s="348">
        <f t="shared" si="48"/>
        <v>0</v>
      </c>
      <c r="T233" s="349">
        <f t="shared" si="49"/>
        <v>0</v>
      </c>
      <c r="U233" s="345">
        <f t="shared" si="50"/>
        <v>0</v>
      </c>
      <c r="V233" s="345">
        <f t="shared" si="51"/>
        <v>0</v>
      </c>
      <c r="W233" s="345">
        <f t="shared" si="52"/>
        <v>0</v>
      </c>
      <c r="X233" s="154" t="str">
        <f>""</f>
        <v/>
      </c>
      <c r="Y233" s="355" t="str">
        <f>IF(Tableau_Complet[[#This Row],[ÉLÉMENTS]]="","",Tableau_Complet[[#This Row],[ÉLÉMENTS]])</f>
        <v>lave-œil</v>
      </c>
      <c r="Z233" s="356" t="str">
        <f>IF(Tableau_Complet[[#This Row],[NIVEAU DE PRIORITÉ]]="","",Tableau_Complet[[#This Row],[NIVEAU DE PRIORITÉ]])</f>
        <v>n/a</v>
      </c>
      <c r="AA233" s="356">
        <f>IF(Tableau_Complet[[#This Row],[COÛTS DE REMPLACEMENT (dollars 2024) avant Taxes]]="","",Tableau_Complet[[#This Row],[COÛTS DE REMPLACEMENT (dollars 2024) avant Taxes]])</f>
        <v>0</v>
      </c>
      <c r="AB233" s="273" t="s">
        <v>121</v>
      </c>
      <c r="AC233" s="273" t="s">
        <v>127</v>
      </c>
      <c r="AD233" s="273" t="s">
        <v>127</v>
      </c>
      <c r="AE233" s="356">
        <f t="shared" si="53"/>
        <v>0</v>
      </c>
      <c r="AF233" s="356">
        <f t="shared" si="54"/>
        <v>0</v>
      </c>
      <c r="AG233" s="356">
        <f t="shared" si="55"/>
        <v>0</v>
      </c>
      <c r="AP233" s="22"/>
      <c r="AR233" s="23"/>
      <c r="AS233" s="13"/>
      <c r="AT233" s="22"/>
      <c r="AU233" s="23"/>
      <c r="AY233" s="14"/>
      <c r="AZ233" s="24"/>
    </row>
    <row r="234" spans="1:52" s="21" customFormat="1" ht="18" x14ac:dyDescent="0.25">
      <c r="A234" s="73"/>
      <c r="B234" s="73"/>
      <c r="C234" s="74" t="s">
        <v>309</v>
      </c>
      <c r="D234" s="74" t="s">
        <v>154</v>
      </c>
      <c r="E234" s="74"/>
      <c r="F234" s="74"/>
      <c r="G234" s="74">
        <v>0</v>
      </c>
      <c r="H234" s="75" t="s">
        <v>133</v>
      </c>
      <c r="I234" s="76"/>
      <c r="J234" s="77"/>
      <c r="K234" s="78"/>
      <c r="L234" s="79">
        <v>0</v>
      </c>
      <c r="M234" s="250" t="s">
        <v>134</v>
      </c>
      <c r="N234" s="337"/>
      <c r="O234" s="269"/>
      <c r="P234" s="346">
        <f t="shared" si="45"/>
        <v>0</v>
      </c>
      <c r="Q234" s="347">
        <f t="shared" si="46"/>
        <v>0</v>
      </c>
      <c r="R234" s="347">
        <f t="shared" si="47"/>
        <v>0</v>
      </c>
      <c r="S234" s="348">
        <f t="shared" si="48"/>
        <v>0</v>
      </c>
      <c r="T234" s="349">
        <f t="shared" si="49"/>
        <v>0</v>
      </c>
      <c r="U234" s="345">
        <f t="shared" si="50"/>
        <v>0</v>
      </c>
      <c r="V234" s="345">
        <f t="shared" si="51"/>
        <v>0</v>
      </c>
      <c r="W234" s="345">
        <f t="shared" si="52"/>
        <v>0</v>
      </c>
      <c r="X234" s="154" t="str">
        <f>""</f>
        <v/>
      </c>
      <c r="Y234" s="355" t="str">
        <f>IF(Tableau_Complet[[#This Row],[ÉLÉMENTS]]="","",Tableau_Complet[[#This Row],[ÉLÉMENTS]])</f>
        <v>Autres?</v>
      </c>
      <c r="Z234" s="356" t="str">
        <f>IF(Tableau_Complet[[#This Row],[NIVEAU DE PRIORITÉ]]="","",Tableau_Complet[[#This Row],[NIVEAU DE PRIORITÉ]])</f>
        <v>n/a</v>
      </c>
      <c r="AA234" s="356">
        <f>IF(Tableau_Complet[[#This Row],[COÛTS DE REMPLACEMENT (dollars 2024) avant Taxes]]="","",Tableau_Complet[[#This Row],[COÛTS DE REMPLACEMENT (dollars 2024) avant Taxes]])</f>
        <v>0</v>
      </c>
      <c r="AB234" s="273" t="s">
        <v>121</v>
      </c>
      <c r="AC234" s="273" t="s">
        <v>127</v>
      </c>
      <c r="AD234" s="273" t="s">
        <v>127</v>
      </c>
      <c r="AE234" s="356">
        <f t="shared" si="53"/>
        <v>0</v>
      </c>
      <c r="AF234" s="356">
        <f t="shared" si="54"/>
        <v>0</v>
      </c>
      <c r="AG234" s="356">
        <f t="shared" si="55"/>
        <v>0</v>
      </c>
      <c r="AP234" s="22"/>
      <c r="AR234" s="23"/>
      <c r="AS234" s="13"/>
      <c r="AT234" s="22"/>
      <c r="AU234" s="23"/>
      <c r="AY234" s="14"/>
      <c r="AZ234" s="24"/>
    </row>
    <row r="235" spans="1:52" s="21" customFormat="1" ht="18" x14ac:dyDescent="0.25">
      <c r="A235" s="73"/>
      <c r="B235" s="73"/>
      <c r="C235" s="74"/>
      <c r="D235" s="74"/>
      <c r="E235" s="74"/>
      <c r="F235" s="74"/>
      <c r="G235" s="74"/>
      <c r="H235" s="75"/>
      <c r="I235" s="76"/>
      <c r="J235" s="77"/>
      <c r="K235" s="78"/>
      <c r="L235" s="79"/>
      <c r="M235" s="250"/>
      <c r="N235" s="337"/>
      <c r="O235" s="269"/>
      <c r="P235" s="346">
        <f t="shared" si="45"/>
        <v>0</v>
      </c>
      <c r="Q235" s="347">
        <f t="shared" si="46"/>
        <v>0</v>
      </c>
      <c r="R235" s="347">
        <f t="shared" si="47"/>
        <v>0</v>
      </c>
      <c r="S235" s="348">
        <f t="shared" si="48"/>
        <v>0</v>
      </c>
      <c r="T235" s="349">
        <f t="shared" si="49"/>
        <v>0</v>
      </c>
      <c r="U235" s="345">
        <f t="shared" si="50"/>
        <v>0</v>
      </c>
      <c r="V235" s="345">
        <f t="shared" si="51"/>
        <v>0</v>
      </c>
      <c r="W235" s="345">
        <f t="shared" si="52"/>
        <v>0</v>
      </c>
      <c r="X235" s="154" t="str">
        <f>""</f>
        <v/>
      </c>
      <c r="Y235" s="355" t="str">
        <f>IF(Tableau_Complet[[#This Row],[ÉLÉMENTS]]="","",Tableau_Complet[[#This Row],[ÉLÉMENTS]])</f>
        <v/>
      </c>
      <c r="Z235" s="356" t="str">
        <f>IF(Tableau_Complet[[#This Row],[NIVEAU DE PRIORITÉ]]="","",Tableau_Complet[[#This Row],[NIVEAU DE PRIORITÉ]])</f>
        <v/>
      </c>
      <c r="AA235" s="356" t="str">
        <f>IF(Tableau_Complet[[#This Row],[COÛTS DE REMPLACEMENT (dollars 2024) avant Taxes]]="","",Tableau_Complet[[#This Row],[COÛTS DE REMPLACEMENT (dollars 2024) avant Taxes]])</f>
        <v/>
      </c>
      <c r="AB235" s="273" t="s">
        <v>121</v>
      </c>
      <c r="AC235" s="273" t="s">
        <v>127</v>
      </c>
      <c r="AD235" s="273" t="s">
        <v>127</v>
      </c>
      <c r="AE235" s="356" t="str">
        <f t="shared" si="53"/>
        <v/>
      </c>
      <c r="AF235" s="356" t="str">
        <f t="shared" si="54"/>
        <v/>
      </c>
      <c r="AG235" s="356" t="str">
        <f t="shared" si="55"/>
        <v/>
      </c>
      <c r="AP235" s="22"/>
      <c r="AR235" s="23"/>
      <c r="AS235" s="13"/>
      <c r="AT235" s="22"/>
      <c r="AU235" s="23"/>
      <c r="AY235" s="14"/>
      <c r="AZ235" s="24"/>
    </row>
    <row r="236" spans="1:52" s="21" customFormat="1" ht="36" x14ac:dyDescent="0.25">
      <c r="A236" s="124" t="s">
        <v>310</v>
      </c>
      <c r="B236" s="124"/>
      <c r="C236" s="125" t="s">
        <v>311</v>
      </c>
      <c r="D236" s="125"/>
      <c r="E236" s="125"/>
      <c r="F236" s="125"/>
      <c r="G236" s="125"/>
      <c r="H236" s="126"/>
      <c r="I236" s="127"/>
      <c r="J236" s="128"/>
      <c r="K236" s="129"/>
      <c r="L236" s="130"/>
      <c r="M236" s="131"/>
      <c r="N236" s="132">
        <f>SUM(L237:L241)</f>
        <v>0</v>
      </c>
      <c r="O236" s="124"/>
      <c r="P236" s="121">
        <f t="shared" si="45"/>
        <v>0</v>
      </c>
      <c r="Q236" s="122">
        <f t="shared" si="46"/>
        <v>0</v>
      </c>
      <c r="R236" s="122">
        <f t="shared" si="47"/>
        <v>0</v>
      </c>
      <c r="S236" s="123">
        <f t="shared" si="48"/>
        <v>0</v>
      </c>
      <c r="T236" s="133">
        <f t="shared" si="49"/>
        <v>0</v>
      </c>
      <c r="U236" s="134">
        <f t="shared" si="50"/>
        <v>0</v>
      </c>
      <c r="V236" s="134">
        <f t="shared" si="51"/>
        <v>0</v>
      </c>
      <c r="W236" s="134">
        <f t="shared" si="52"/>
        <v>0</v>
      </c>
      <c r="X236" s="135" t="str">
        <f>""</f>
        <v/>
      </c>
      <c r="Y236" s="136" t="str">
        <f>IF(Tableau_Complet[[#This Row],[ÉLÉMENTS]]="","",Tableau_Complet[[#This Row],[ÉLÉMENTS]])</f>
        <v>RÉSEAU D'EAU DOMESTIQUE</v>
      </c>
      <c r="Z236" s="135" t="str">
        <f>IF(Tableau_Complet[[#This Row],[NIVEAU DE PRIORITÉ]]="","",Tableau_Complet[[#This Row],[NIVEAU DE PRIORITÉ]])</f>
        <v/>
      </c>
      <c r="AA236" s="135" t="str">
        <f>IF(Tableau_Complet[[#This Row],[COÛTS DE REMPLACEMENT (dollars 2024) avant Taxes]]="","",Tableau_Complet[[#This Row],[COÛTS DE REMPLACEMENT (dollars 2024) avant Taxes]])</f>
        <v/>
      </c>
      <c r="AB236" s="135" t="s">
        <v>121</v>
      </c>
      <c r="AC236" s="135" t="s">
        <v>121</v>
      </c>
      <c r="AD236" s="135" t="s">
        <v>121</v>
      </c>
      <c r="AE236" s="135" t="str">
        <f t="shared" si="53"/>
        <v/>
      </c>
      <c r="AF236" s="135" t="str">
        <f t="shared" si="54"/>
        <v/>
      </c>
      <c r="AG236" s="135" t="str">
        <f t="shared" si="55"/>
        <v/>
      </c>
      <c r="AP236" s="22"/>
      <c r="AR236" s="23"/>
      <c r="AS236" s="13"/>
      <c r="AT236" s="22"/>
      <c r="AU236" s="23"/>
      <c r="AY236" s="14"/>
      <c r="AZ236" s="24"/>
    </row>
    <row r="237" spans="1:52" s="21" customFormat="1" ht="36" x14ac:dyDescent="0.25">
      <c r="A237" s="73"/>
      <c r="B237" s="73"/>
      <c r="C237" s="74" t="s">
        <v>312</v>
      </c>
      <c r="D237" s="74" t="s">
        <v>154</v>
      </c>
      <c r="E237" s="74"/>
      <c r="F237" s="74"/>
      <c r="G237" s="74">
        <v>0</v>
      </c>
      <c r="H237" s="75" t="s">
        <v>133</v>
      </c>
      <c r="I237" s="76"/>
      <c r="J237" s="77"/>
      <c r="K237" s="78"/>
      <c r="L237" s="79">
        <v>0</v>
      </c>
      <c r="M237" s="250" t="s">
        <v>134</v>
      </c>
      <c r="N237" s="337"/>
      <c r="O237" s="269"/>
      <c r="P237" s="346">
        <f t="shared" si="45"/>
        <v>0</v>
      </c>
      <c r="Q237" s="347">
        <f t="shared" si="46"/>
        <v>0</v>
      </c>
      <c r="R237" s="347">
        <f t="shared" si="47"/>
        <v>0</v>
      </c>
      <c r="S237" s="348">
        <f t="shared" si="48"/>
        <v>0</v>
      </c>
      <c r="T237" s="349">
        <f t="shared" si="49"/>
        <v>0</v>
      </c>
      <c r="U237" s="345">
        <f t="shared" si="50"/>
        <v>0</v>
      </c>
      <c r="V237" s="345">
        <f t="shared" si="51"/>
        <v>0</v>
      </c>
      <c r="W237" s="345">
        <f t="shared" si="52"/>
        <v>0</v>
      </c>
      <c r="X237" s="154" t="str">
        <f>""</f>
        <v/>
      </c>
      <c r="Y237" s="355" t="str">
        <f>IF(Tableau_Complet[[#This Row],[ÉLÉMENTS]]="","",Tableau_Complet[[#This Row],[ÉLÉMENTS]])</f>
        <v>Système de traitement d'eau</v>
      </c>
      <c r="Z237" s="356" t="str">
        <f>IF(Tableau_Complet[[#This Row],[NIVEAU DE PRIORITÉ]]="","",Tableau_Complet[[#This Row],[NIVEAU DE PRIORITÉ]])</f>
        <v>n/a</v>
      </c>
      <c r="AA237" s="356">
        <f>IF(Tableau_Complet[[#This Row],[COÛTS DE REMPLACEMENT (dollars 2024) avant Taxes]]="","",Tableau_Complet[[#This Row],[COÛTS DE REMPLACEMENT (dollars 2024) avant Taxes]])</f>
        <v>0</v>
      </c>
      <c r="AB237" s="273" t="s">
        <v>121</v>
      </c>
      <c r="AC237" s="273" t="s">
        <v>127</v>
      </c>
      <c r="AD237" s="273" t="s">
        <v>127</v>
      </c>
      <c r="AE237" s="356">
        <f t="shared" si="53"/>
        <v>0</v>
      </c>
      <c r="AF237" s="356">
        <f t="shared" si="54"/>
        <v>0</v>
      </c>
      <c r="AG237" s="356">
        <f t="shared" si="55"/>
        <v>0</v>
      </c>
      <c r="AP237" s="22"/>
      <c r="AR237" s="23"/>
      <c r="AS237" s="13"/>
      <c r="AT237" s="22"/>
      <c r="AU237" s="23"/>
      <c r="AY237" s="14"/>
      <c r="AZ237" s="24"/>
    </row>
    <row r="238" spans="1:52" s="137" customFormat="1" ht="75" customHeight="1" x14ac:dyDescent="0.25">
      <c r="A238" s="73"/>
      <c r="B238" s="73"/>
      <c r="C238" s="74" t="s">
        <v>313</v>
      </c>
      <c r="D238" s="74" t="s">
        <v>154</v>
      </c>
      <c r="E238" s="74"/>
      <c r="F238" s="74"/>
      <c r="G238" s="74">
        <v>0</v>
      </c>
      <c r="H238" s="75" t="s">
        <v>133</v>
      </c>
      <c r="I238" s="76"/>
      <c r="J238" s="77"/>
      <c r="K238" s="78"/>
      <c r="L238" s="79">
        <v>0</v>
      </c>
      <c r="M238" s="250" t="s">
        <v>134</v>
      </c>
      <c r="N238" s="337"/>
      <c r="O238" s="269"/>
      <c r="P238" s="346">
        <f t="shared" si="45"/>
        <v>0</v>
      </c>
      <c r="Q238" s="347">
        <f t="shared" si="46"/>
        <v>0</v>
      </c>
      <c r="R238" s="347">
        <f t="shared" si="47"/>
        <v>0</v>
      </c>
      <c r="S238" s="348">
        <f t="shared" si="48"/>
        <v>0</v>
      </c>
      <c r="T238" s="349">
        <f t="shared" si="49"/>
        <v>0</v>
      </c>
      <c r="U238" s="345">
        <f t="shared" si="50"/>
        <v>0</v>
      </c>
      <c r="V238" s="345">
        <f t="shared" si="51"/>
        <v>0</v>
      </c>
      <c r="W238" s="345">
        <f t="shared" si="52"/>
        <v>0</v>
      </c>
      <c r="X238" s="154" t="str">
        <f>""</f>
        <v/>
      </c>
      <c r="Y238" s="355" t="str">
        <f>IF(Tableau_Complet[[#This Row],[ÉLÉMENTS]]="","",Tableau_Complet[[#This Row],[ÉLÉMENTS]])</f>
        <v>Équipement de pompage de surpression et panneau contrôle</v>
      </c>
      <c r="Z238" s="356" t="str">
        <f>IF(Tableau_Complet[[#This Row],[NIVEAU DE PRIORITÉ]]="","",Tableau_Complet[[#This Row],[NIVEAU DE PRIORITÉ]])</f>
        <v>n/a</v>
      </c>
      <c r="AA238" s="356">
        <f>IF(Tableau_Complet[[#This Row],[COÛTS DE REMPLACEMENT (dollars 2024) avant Taxes]]="","",Tableau_Complet[[#This Row],[COÛTS DE REMPLACEMENT (dollars 2024) avant Taxes]])</f>
        <v>0</v>
      </c>
      <c r="AB238" s="273" t="s">
        <v>121</v>
      </c>
      <c r="AC238" s="273" t="s">
        <v>127</v>
      </c>
      <c r="AD238" s="273" t="s">
        <v>127</v>
      </c>
      <c r="AE238" s="356">
        <f t="shared" si="53"/>
        <v>0</v>
      </c>
      <c r="AF238" s="356">
        <f t="shared" si="54"/>
        <v>0</v>
      </c>
      <c r="AG238" s="356">
        <f t="shared" si="55"/>
        <v>0</v>
      </c>
      <c r="AP238" s="138"/>
      <c r="AR238" s="139"/>
      <c r="AS238" s="140"/>
      <c r="AT238" s="138"/>
      <c r="AU238" s="139"/>
      <c r="AY238" s="141"/>
      <c r="AZ238" s="142"/>
    </row>
    <row r="239" spans="1:52" s="21" customFormat="1" ht="54" x14ac:dyDescent="0.25">
      <c r="A239" s="73"/>
      <c r="B239" s="73"/>
      <c r="C239" s="74" t="s">
        <v>314</v>
      </c>
      <c r="D239" s="74" t="s">
        <v>154</v>
      </c>
      <c r="E239" s="74"/>
      <c r="F239" s="74"/>
      <c r="G239" s="74">
        <v>0</v>
      </c>
      <c r="H239" s="75" t="s">
        <v>133</v>
      </c>
      <c r="I239" s="76"/>
      <c r="J239" s="77"/>
      <c r="K239" s="78"/>
      <c r="L239" s="79">
        <v>0</v>
      </c>
      <c r="M239" s="250" t="s">
        <v>134</v>
      </c>
      <c r="N239" s="337"/>
      <c r="O239" s="269"/>
      <c r="P239" s="346">
        <f t="shared" si="45"/>
        <v>0</v>
      </c>
      <c r="Q239" s="347">
        <f t="shared" si="46"/>
        <v>0</v>
      </c>
      <c r="R239" s="347">
        <f t="shared" si="47"/>
        <v>0</v>
      </c>
      <c r="S239" s="348">
        <f t="shared" si="48"/>
        <v>0</v>
      </c>
      <c r="T239" s="349">
        <f t="shared" si="49"/>
        <v>0</v>
      </c>
      <c r="U239" s="345">
        <f t="shared" si="50"/>
        <v>0</v>
      </c>
      <c r="V239" s="345">
        <f t="shared" si="51"/>
        <v>0</v>
      </c>
      <c r="W239" s="345">
        <f t="shared" si="52"/>
        <v>0</v>
      </c>
      <c r="X239" s="154" t="str">
        <f>""</f>
        <v/>
      </c>
      <c r="Y239" s="355" t="str">
        <f>IF(Tableau_Complet[[#This Row],[ÉLÉMENTS]]="","",Tableau_Complet[[#This Row],[ÉLÉMENTS]])</f>
        <v>Tuyauterie de distribution d'eau froide, + ECD ECR</v>
      </c>
      <c r="Z239" s="356" t="str">
        <f>IF(Tableau_Complet[[#This Row],[NIVEAU DE PRIORITÉ]]="","",Tableau_Complet[[#This Row],[NIVEAU DE PRIORITÉ]])</f>
        <v>n/a</v>
      </c>
      <c r="AA239" s="356">
        <f>IF(Tableau_Complet[[#This Row],[COÛTS DE REMPLACEMENT (dollars 2024) avant Taxes]]="","",Tableau_Complet[[#This Row],[COÛTS DE REMPLACEMENT (dollars 2024) avant Taxes]])</f>
        <v>0</v>
      </c>
      <c r="AB239" s="273" t="s">
        <v>121</v>
      </c>
      <c r="AC239" s="273" t="s">
        <v>127</v>
      </c>
      <c r="AD239" s="273" t="s">
        <v>127</v>
      </c>
      <c r="AE239" s="356">
        <f t="shared" si="53"/>
        <v>0</v>
      </c>
      <c r="AF239" s="356">
        <f t="shared" si="54"/>
        <v>0</v>
      </c>
      <c r="AG239" s="356">
        <f t="shared" si="55"/>
        <v>0</v>
      </c>
      <c r="AP239" s="22"/>
      <c r="AR239" s="23"/>
      <c r="AS239" s="13"/>
      <c r="AT239" s="22"/>
      <c r="AU239" s="23"/>
      <c r="AY239" s="14"/>
      <c r="AZ239" s="24"/>
    </row>
    <row r="240" spans="1:52" s="21" customFormat="1" ht="18" x14ac:dyDescent="0.25">
      <c r="A240" s="73"/>
      <c r="B240" s="73"/>
      <c r="C240" s="74" t="s">
        <v>315</v>
      </c>
      <c r="D240" s="74" t="s">
        <v>154</v>
      </c>
      <c r="E240" s="74"/>
      <c r="F240" s="74"/>
      <c r="G240" s="74">
        <v>0</v>
      </c>
      <c r="H240" s="75" t="s">
        <v>133</v>
      </c>
      <c r="I240" s="76"/>
      <c r="J240" s="77"/>
      <c r="K240" s="78"/>
      <c r="L240" s="79">
        <v>0</v>
      </c>
      <c r="M240" s="250" t="s">
        <v>134</v>
      </c>
      <c r="N240" s="337"/>
      <c r="O240" s="269"/>
      <c r="P240" s="346">
        <f t="shared" si="45"/>
        <v>0</v>
      </c>
      <c r="Q240" s="347">
        <f t="shared" si="46"/>
        <v>0</v>
      </c>
      <c r="R240" s="347">
        <f t="shared" si="47"/>
        <v>0</v>
      </c>
      <c r="S240" s="348">
        <f t="shared" si="48"/>
        <v>0</v>
      </c>
      <c r="T240" s="349">
        <f t="shared" si="49"/>
        <v>0</v>
      </c>
      <c r="U240" s="345">
        <f t="shared" si="50"/>
        <v>0</v>
      </c>
      <c r="V240" s="345">
        <f t="shared" si="51"/>
        <v>0</v>
      </c>
      <c r="W240" s="345">
        <f t="shared" si="52"/>
        <v>0</v>
      </c>
      <c r="X240" s="154" t="str">
        <f>""</f>
        <v/>
      </c>
      <c r="Y240" s="355" t="str">
        <f>IF(Tableau_Complet[[#This Row],[ÉLÉMENTS]]="","",Tableau_Complet[[#This Row],[ÉLÉMENTS]])</f>
        <v>DAr, Compteurs d'Eau</v>
      </c>
      <c r="Z240" s="356" t="str">
        <f>IF(Tableau_Complet[[#This Row],[NIVEAU DE PRIORITÉ]]="","",Tableau_Complet[[#This Row],[NIVEAU DE PRIORITÉ]])</f>
        <v>n/a</v>
      </c>
      <c r="AA240" s="356">
        <f>IF(Tableau_Complet[[#This Row],[COÛTS DE REMPLACEMENT (dollars 2024) avant Taxes]]="","",Tableau_Complet[[#This Row],[COÛTS DE REMPLACEMENT (dollars 2024) avant Taxes]])</f>
        <v>0</v>
      </c>
      <c r="AB240" s="273" t="s">
        <v>121</v>
      </c>
      <c r="AC240" s="273" t="s">
        <v>127</v>
      </c>
      <c r="AD240" s="273" t="s">
        <v>127</v>
      </c>
      <c r="AE240" s="356">
        <f t="shared" si="53"/>
        <v>0</v>
      </c>
      <c r="AF240" s="356">
        <f t="shared" si="54"/>
        <v>0</v>
      </c>
      <c r="AG240" s="356">
        <f t="shared" si="55"/>
        <v>0</v>
      </c>
      <c r="AP240" s="22"/>
      <c r="AR240" s="23"/>
      <c r="AS240" s="13"/>
      <c r="AT240" s="22"/>
      <c r="AU240" s="23"/>
      <c r="AY240" s="14"/>
      <c r="AZ240" s="24"/>
    </row>
    <row r="241" spans="1:52" s="21" customFormat="1" ht="18" x14ac:dyDescent="0.25">
      <c r="A241" s="73"/>
      <c r="B241" s="73"/>
      <c r="C241" s="74"/>
      <c r="D241" s="74"/>
      <c r="E241" s="74"/>
      <c r="F241" s="74"/>
      <c r="G241" s="74"/>
      <c r="H241" s="75"/>
      <c r="I241" s="76"/>
      <c r="J241" s="77"/>
      <c r="K241" s="78"/>
      <c r="L241" s="79"/>
      <c r="M241" s="250"/>
      <c r="N241" s="337"/>
      <c r="O241" s="269"/>
      <c r="P241" s="346">
        <f t="shared" si="45"/>
        <v>0</v>
      </c>
      <c r="Q241" s="347">
        <f t="shared" si="46"/>
        <v>0</v>
      </c>
      <c r="R241" s="347">
        <f t="shared" si="47"/>
        <v>0</v>
      </c>
      <c r="S241" s="348">
        <f t="shared" si="48"/>
        <v>0</v>
      </c>
      <c r="T241" s="349">
        <f t="shared" si="49"/>
        <v>0</v>
      </c>
      <c r="U241" s="345">
        <f t="shared" si="50"/>
        <v>0</v>
      </c>
      <c r="V241" s="345">
        <f t="shared" si="51"/>
        <v>0</v>
      </c>
      <c r="W241" s="345">
        <f t="shared" si="52"/>
        <v>0</v>
      </c>
      <c r="X241" s="154" t="str">
        <f>""</f>
        <v/>
      </c>
      <c r="Y241" s="355" t="str">
        <f>IF(Tableau_Complet[[#This Row],[ÉLÉMENTS]]="","",Tableau_Complet[[#This Row],[ÉLÉMENTS]])</f>
        <v/>
      </c>
      <c r="Z241" s="356" t="str">
        <f>IF(Tableau_Complet[[#This Row],[NIVEAU DE PRIORITÉ]]="","",Tableau_Complet[[#This Row],[NIVEAU DE PRIORITÉ]])</f>
        <v/>
      </c>
      <c r="AA241" s="356" t="str">
        <f>IF(Tableau_Complet[[#This Row],[COÛTS DE REMPLACEMENT (dollars 2024) avant Taxes]]="","",Tableau_Complet[[#This Row],[COÛTS DE REMPLACEMENT (dollars 2024) avant Taxes]])</f>
        <v/>
      </c>
      <c r="AB241" s="273" t="s">
        <v>121</v>
      </c>
      <c r="AC241" s="273" t="s">
        <v>127</v>
      </c>
      <c r="AD241" s="273" t="s">
        <v>127</v>
      </c>
      <c r="AE241" s="356" t="str">
        <f t="shared" si="53"/>
        <v/>
      </c>
      <c r="AF241" s="356" t="str">
        <f t="shared" si="54"/>
        <v/>
      </c>
      <c r="AG241" s="356" t="str">
        <f t="shared" si="55"/>
        <v/>
      </c>
      <c r="AP241" s="22"/>
      <c r="AR241" s="23"/>
      <c r="AS241" s="13"/>
      <c r="AT241" s="22"/>
      <c r="AU241" s="23"/>
      <c r="AY241" s="14"/>
      <c r="AZ241" s="24"/>
    </row>
    <row r="242" spans="1:52" s="21" customFormat="1" ht="54" x14ac:dyDescent="0.25">
      <c r="A242" s="124" t="s">
        <v>316</v>
      </c>
      <c r="B242" s="124"/>
      <c r="C242" s="125" t="s">
        <v>317</v>
      </c>
      <c r="D242" s="125"/>
      <c r="E242" s="125"/>
      <c r="F242" s="125"/>
      <c r="G242" s="125"/>
      <c r="H242" s="126"/>
      <c r="I242" s="127"/>
      <c r="J242" s="128"/>
      <c r="K242" s="129"/>
      <c r="L242" s="130"/>
      <c r="M242" s="131"/>
      <c r="N242" s="132">
        <f>SUM(L243:L247)</f>
        <v>0</v>
      </c>
      <c r="O242" s="124"/>
      <c r="P242" s="121">
        <f t="shared" si="45"/>
        <v>0</v>
      </c>
      <c r="Q242" s="122">
        <f t="shared" si="46"/>
        <v>0</v>
      </c>
      <c r="R242" s="122">
        <f t="shared" si="47"/>
        <v>0</v>
      </c>
      <c r="S242" s="123">
        <f t="shared" si="48"/>
        <v>0</v>
      </c>
      <c r="T242" s="133">
        <f t="shared" si="49"/>
        <v>0</v>
      </c>
      <c r="U242" s="134">
        <f t="shared" si="50"/>
        <v>0</v>
      </c>
      <c r="V242" s="134">
        <f t="shared" si="51"/>
        <v>0</v>
      </c>
      <c r="W242" s="134">
        <f t="shared" si="52"/>
        <v>0</v>
      </c>
      <c r="X242" s="135" t="str">
        <f>""</f>
        <v/>
      </c>
      <c r="Y242" s="136" t="str">
        <f>IF(Tableau_Complet[[#This Row],[ÉLÉMENTS]]="","",Tableau_Complet[[#This Row],[ÉLÉMENTS]])</f>
        <v>CHAUFFE-EAU DOMESTIQUE (aire commune)</v>
      </c>
      <c r="Z242" s="135" t="str">
        <f>IF(Tableau_Complet[[#This Row],[NIVEAU DE PRIORITÉ]]="","",Tableau_Complet[[#This Row],[NIVEAU DE PRIORITÉ]])</f>
        <v/>
      </c>
      <c r="AA242" s="135" t="str">
        <f>IF(Tableau_Complet[[#This Row],[COÛTS DE REMPLACEMENT (dollars 2024) avant Taxes]]="","",Tableau_Complet[[#This Row],[COÛTS DE REMPLACEMENT (dollars 2024) avant Taxes]])</f>
        <v/>
      </c>
      <c r="AB242" s="135" t="s">
        <v>121</v>
      </c>
      <c r="AC242" s="135" t="s">
        <v>121</v>
      </c>
      <c r="AD242" s="135" t="s">
        <v>121</v>
      </c>
      <c r="AE242" s="135" t="str">
        <f t="shared" si="53"/>
        <v/>
      </c>
      <c r="AF242" s="135" t="str">
        <f t="shared" si="54"/>
        <v/>
      </c>
      <c r="AG242" s="135" t="str">
        <f t="shared" si="55"/>
        <v/>
      </c>
      <c r="AP242" s="22"/>
      <c r="AR242" s="23"/>
      <c r="AS242" s="13"/>
      <c r="AT242" s="22"/>
      <c r="AU242" s="23"/>
      <c r="AY242" s="14"/>
      <c r="AZ242" s="24"/>
    </row>
    <row r="243" spans="1:52" s="21" customFormat="1" ht="18" x14ac:dyDescent="0.25">
      <c r="A243" s="73"/>
      <c r="B243" s="73"/>
      <c r="C243" s="74" t="s">
        <v>318</v>
      </c>
      <c r="D243" s="74" t="s">
        <v>154</v>
      </c>
      <c r="E243" s="74"/>
      <c r="F243" s="74"/>
      <c r="G243" s="74">
        <v>0</v>
      </c>
      <c r="H243" s="75" t="s">
        <v>133</v>
      </c>
      <c r="I243" s="76"/>
      <c r="J243" s="77"/>
      <c r="K243" s="78"/>
      <c r="L243" s="79">
        <v>0</v>
      </c>
      <c r="M243" s="250" t="s">
        <v>134</v>
      </c>
      <c r="N243" s="337"/>
      <c r="O243" s="269"/>
      <c r="P243" s="346">
        <f t="shared" si="45"/>
        <v>0</v>
      </c>
      <c r="Q243" s="347">
        <f t="shared" si="46"/>
        <v>0</v>
      </c>
      <c r="R243" s="347">
        <f t="shared" si="47"/>
        <v>0</v>
      </c>
      <c r="S243" s="348">
        <f t="shared" si="48"/>
        <v>0</v>
      </c>
      <c r="T243" s="349">
        <f t="shared" si="49"/>
        <v>0</v>
      </c>
      <c r="U243" s="345">
        <f t="shared" si="50"/>
        <v>0</v>
      </c>
      <c r="V243" s="345">
        <f t="shared" si="51"/>
        <v>0</v>
      </c>
      <c r="W243" s="345">
        <f t="shared" si="52"/>
        <v>0</v>
      </c>
      <c r="X243" s="154" t="str">
        <f>""</f>
        <v/>
      </c>
      <c r="Y243" s="355" t="str">
        <f>IF(Tableau_Complet[[#This Row],[ÉLÉMENTS]]="","",Tableau_Complet[[#This Row],[ÉLÉMENTS]])</f>
        <v xml:space="preserve">Chauffe-eau indeviduel </v>
      </c>
      <c r="Z243" s="356" t="str">
        <f>IF(Tableau_Complet[[#This Row],[NIVEAU DE PRIORITÉ]]="","",Tableau_Complet[[#This Row],[NIVEAU DE PRIORITÉ]])</f>
        <v>n/a</v>
      </c>
      <c r="AA243" s="356">
        <f>IF(Tableau_Complet[[#This Row],[COÛTS DE REMPLACEMENT (dollars 2024) avant Taxes]]="","",Tableau_Complet[[#This Row],[COÛTS DE REMPLACEMENT (dollars 2024) avant Taxes]])</f>
        <v>0</v>
      </c>
      <c r="AB243" s="273" t="s">
        <v>121</v>
      </c>
      <c r="AC243" s="273" t="s">
        <v>127</v>
      </c>
      <c r="AD243" s="273" t="s">
        <v>127</v>
      </c>
      <c r="AE243" s="356">
        <f t="shared" si="53"/>
        <v>0</v>
      </c>
      <c r="AF243" s="356">
        <f t="shared" si="54"/>
        <v>0</v>
      </c>
      <c r="AG243" s="356">
        <f t="shared" si="55"/>
        <v>0</v>
      </c>
      <c r="AP243" s="22"/>
      <c r="AR243" s="23"/>
      <c r="AS243" s="13"/>
      <c r="AT243" s="22"/>
      <c r="AU243" s="23"/>
      <c r="AY243" s="14"/>
      <c r="AZ243" s="24"/>
    </row>
    <row r="244" spans="1:52" s="137" customFormat="1" ht="75" customHeight="1" x14ac:dyDescent="0.25">
      <c r="A244" s="73"/>
      <c r="B244" s="73"/>
      <c r="C244" s="74" t="s">
        <v>319</v>
      </c>
      <c r="D244" s="74" t="s">
        <v>154</v>
      </c>
      <c r="E244" s="74"/>
      <c r="F244" s="74"/>
      <c r="G244" s="74">
        <v>0</v>
      </c>
      <c r="H244" s="75" t="s">
        <v>133</v>
      </c>
      <c r="I244" s="76"/>
      <c r="J244" s="77"/>
      <c r="K244" s="78"/>
      <c r="L244" s="79">
        <v>0</v>
      </c>
      <c r="M244" s="250" t="s">
        <v>134</v>
      </c>
      <c r="N244" s="337"/>
      <c r="O244" s="269"/>
      <c r="P244" s="346">
        <f t="shared" si="45"/>
        <v>0</v>
      </c>
      <c r="Q244" s="347">
        <f t="shared" si="46"/>
        <v>0</v>
      </c>
      <c r="R244" s="347">
        <f t="shared" si="47"/>
        <v>0</v>
      </c>
      <c r="S244" s="348">
        <f t="shared" si="48"/>
        <v>0</v>
      </c>
      <c r="T244" s="349">
        <f t="shared" si="49"/>
        <v>0</v>
      </c>
      <c r="U244" s="345">
        <f t="shared" si="50"/>
        <v>0</v>
      </c>
      <c r="V244" s="345">
        <f t="shared" si="51"/>
        <v>0</v>
      </c>
      <c r="W244" s="345">
        <f t="shared" si="52"/>
        <v>0</v>
      </c>
      <c r="X244" s="154" t="str">
        <f>""</f>
        <v/>
      </c>
      <c r="Y244" s="355" t="str">
        <f>IF(Tableau_Complet[[#This Row],[ÉLÉMENTS]]="","",Tableau_Complet[[#This Row],[ÉLÉMENTS]])</f>
        <v>Système de chauffe eau</v>
      </c>
      <c r="Z244" s="356" t="str">
        <f>IF(Tableau_Complet[[#This Row],[NIVEAU DE PRIORITÉ]]="","",Tableau_Complet[[#This Row],[NIVEAU DE PRIORITÉ]])</f>
        <v>n/a</v>
      </c>
      <c r="AA244" s="356">
        <f>IF(Tableau_Complet[[#This Row],[COÛTS DE REMPLACEMENT (dollars 2024) avant Taxes]]="","",Tableau_Complet[[#This Row],[COÛTS DE REMPLACEMENT (dollars 2024) avant Taxes]])</f>
        <v>0</v>
      </c>
      <c r="AB244" s="273" t="s">
        <v>121</v>
      </c>
      <c r="AC244" s="273" t="s">
        <v>127</v>
      </c>
      <c r="AD244" s="273" t="s">
        <v>127</v>
      </c>
      <c r="AE244" s="356">
        <f t="shared" si="53"/>
        <v>0</v>
      </c>
      <c r="AF244" s="356">
        <f t="shared" si="54"/>
        <v>0</v>
      </c>
      <c r="AG244" s="356">
        <f t="shared" si="55"/>
        <v>0</v>
      </c>
      <c r="AP244" s="138"/>
      <c r="AR244" s="139"/>
      <c r="AS244" s="140"/>
      <c r="AT244" s="138"/>
      <c r="AU244" s="139"/>
      <c r="AY244" s="141"/>
      <c r="AZ244" s="142"/>
    </row>
    <row r="245" spans="1:52" s="21" customFormat="1" ht="18" x14ac:dyDescent="0.25">
      <c r="A245" s="73"/>
      <c r="B245" s="73"/>
      <c r="C245" s="74" t="s">
        <v>320</v>
      </c>
      <c r="D245" s="74" t="s">
        <v>154</v>
      </c>
      <c r="E245" s="74"/>
      <c r="F245" s="74"/>
      <c r="G245" s="74">
        <v>0</v>
      </c>
      <c r="H245" s="75" t="s">
        <v>133</v>
      </c>
      <c r="I245" s="76"/>
      <c r="J245" s="77"/>
      <c r="K245" s="78"/>
      <c r="L245" s="79">
        <v>0</v>
      </c>
      <c r="M245" s="250" t="s">
        <v>134</v>
      </c>
      <c r="N245" s="337"/>
      <c r="O245" s="269"/>
      <c r="P245" s="346">
        <f t="shared" si="45"/>
        <v>0</v>
      </c>
      <c r="Q245" s="347">
        <f t="shared" si="46"/>
        <v>0</v>
      </c>
      <c r="R245" s="347">
        <f t="shared" si="47"/>
        <v>0</v>
      </c>
      <c r="S245" s="348">
        <f t="shared" si="48"/>
        <v>0</v>
      </c>
      <c r="T245" s="349">
        <f t="shared" si="49"/>
        <v>0</v>
      </c>
      <c r="U245" s="345">
        <f t="shared" si="50"/>
        <v>0</v>
      </c>
      <c r="V245" s="345">
        <f t="shared" si="51"/>
        <v>0</v>
      </c>
      <c r="W245" s="345">
        <f t="shared" si="52"/>
        <v>0</v>
      </c>
      <c r="X245" s="154" t="str">
        <f>""</f>
        <v/>
      </c>
      <c r="Y245" s="355" t="str">
        <f>IF(Tableau_Complet[[#This Row],[ÉLÉMENTS]]="","",Tableau_Complet[[#This Row],[ÉLÉMENTS]])</f>
        <v>Unité de réserve d'eau</v>
      </c>
      <c r="Z245" s="356" t="str">
        <f>IF(Tableau_Complet[[#This Row],[NIVEAU DE PRIORITÉ]]="","",Tableau_Complet[[#This Row],[NIVEAU DE PRIORITÉ]])</f>
        <v>n/a</v>
      </c>
      <c r="AA245" s="356">
        <f>IF(Tableau_Complet[[#This Row],[COÛTS DE REMPLACEMENT (dollars 2024) avant Taxes]]="","",Tableau_Complet[[#This Row],[COÛTS DE REMPLACEMENT (dollars 2024) avant Taxes]])</f>
        <v>0</v>
      </c>
      <c r="AB245" s="273" t="s">
        <v>121</v>
      </c>
      <c r="AC245" s="273" t="s">
        <v>127</v>
      </c>
      <c r="AD245" s="273" t="s">
        <v>127</v>
      </c>
      <c r="AE245" s="356">
        <f t="shared" si="53"/>
        <v>0</v>
      </c>
      <c r="AF245" s="356">
        <f t="shared" si="54"/>
        <v>0</v>
      </c>
      <c r="AG245" s="356">
        <f t="shared" si="55"/>
        <v>0</v>
      </c>
      <c r="AP245" s="22"/>
      <c r="AR245" s="23"/>
      <c r="AS245" s="13"/>
      <c r="AT245" s="22"/>
      <c r="AU245" s="23"/>
      <c r="AY245" s="14"/>
      <c r="AZ245" s="24"/>
    </row>
    <row r="246" spans="1:52" s="21" customFormat="1" ht="36" x14ac:dyDescent="0.25">
      <c r="A246" s="73"/>
      <c r="B246" s="73"/>
      <c r="C246" s="74" t="s">
        <v>321</v>
      </c>
      <c r="D246" s="74" t="s">
        <v>154</v>
      </c>
      <c r="E246" s="74"/>
      <c r="F246" s="74"/>
      <c r="G246" s="74">
        <v>0</v>
      </c>
      <c r="H246" s="75" t="s">
        <v>133</v>
      </c>
      <c r="I246" s="76"/>
      <c r="J246" s="77"/>
      <c r="K246" s="78"/>
      <c r="L246" s="79">
        <v>0</v>
      </c>
      <c r="M246" s="250" t="s">
        <v>134</v>
      </c>
      <c r="N246" s="337"/>
      <c r="O246" s="269"/>
      <c r="P246" s="346">
        <f t="shared" si="45"/>
        <v>0</v>
      </c>
      <c r="Q246" s="347">
        <f t="shared" si="46"/>
        <v>0</v>
      </c>
      <c r="R246" s="347">
        <f t="shared" si="47"/>
        <v>0</v>
      </c>
      <c r="S246" s="348">
        <f t="shared" si="48"/>
        <v>0</v>
      </c>
      <c r="T246" s="349">
        <f t="shared" si="49"/>
        <v>0</v>
      </c>
      <c r="U246" s="345">
        <f t="shared" si="50"/>
        <v>0</v>
      </c>
      <c r="V246" s="345">
        <f t="shared" si="51"/>
        <v>0</v>
      </c>
      <c r="W246" s="345">
        <f t="shared" si="52"/>
        <v>0</v>
      </c>
      <c r="X246" s="154" t="str">
        <f>""</f>
        <v/>
      </c>
      <c r="Y246" s="355" t="str">
        <f>IF(Tableau_Complet[[#This Row],[ÉLÉMENTS]]="","",Tableau_Complet[[#This Row],[ÉLÉMENTS]])</f>
        <v>Pompe de recirculation ECR</v>
      </c>
      <c r="Z246" s="356" t="str">
        <f>IF(Tableau_Complet[[#This Row],[NIVEAU DE PRIORITÉ]]="","",Tableau_Complet[[#This Row],[NIVEAU DE PRIORITÉ]])</f>
        <v>n/a</v>
      </c>
      <c r="AA246" s="356">
        <f>IF(Tableau_Complet[[#This Row],[COÛTS DE REMPLACEMENT (dollars 2024) avant Taxes]]="","",Tableau_Complet[[#This Row],[COÛTS DE REMPLACEMENT (dollars 2024) avant Taxes]])</f>
        <v>0</v>
      </c>
      <c r="AB246" s="273" t="s">
        <v>121</v>
      </c>
      <c r="AC246" s="273" t="s">
        <v>127</v>
      </c>
      <c r="AD246" s="273" t="s">
        <v>127</v>
      </c>
      <c r="AE246" s="356">
        <f t="shared" si="53"/>
        <v>0</v>
      </c>
      <c r="AF246" s="356">
        <f t="shared" si="54"/>
        <v>0</v>
      </c>
      <c r="AG246" s="356">
        <f t="shared" si="55"/>
        <v>0</v>
      </c>
      <c r="AP246" s="22"/>
      <c r="AR246" s="23"/>
      <c r="AS246" s="13"/>
      <c r="AT246" s="22"/>
      <c r="AU246" s="23"/>
      <c r="AY246" s="14"/>
      <c r="AZ246" s="24"/>
    </row>
    <row r="247" spans="1:52" s="21" customFormat="1" ht="18" x14ac:dyDescent="0.25">
      <c r="A247" s="73"/>
      <c r="B247" s="73"/>
      <c r="C247" s="74"/>
      <c r="D247" s="74"/>
      <c r="E247" s="74"/>
      <c r="F247" s="74"/>
      <c r="G247" s="74"/>
      <c r="H247" s="75"/>
      <c r="I247" s="76"/>
      <c r="J247" s="77"/>
      <c r="K247" s="78"/>
      <c r="L247" s="79"/>
      <c r="M247" s="250"/>
      <c r="N247" s="337"/>
      <c r="O247" s="269"/>
      <c r="P247" s="346">
        <f t="shared" si="45"/>
        <v>0</v>
      </c>
      <c r="Q247" s="347">
        <f t="shared" si="46"/>
        <v>0</v>
      </c>
      <c r="R247" s="347">
        <f t="shared" si="47"/>
        <v>0</v>
      </c>
      <c r="S247" s="348">
        <f t="shared" si="48"/>
        <v>0</v>
      </c>
      <c r="T247" s="349">
        <f t="shared" si="49"/>
        <v>0</v>
      </c>
      <c r="U247" s="345">
        <f t="shared" si="50"/>
        <v>0</v>
      </c>
      <c r="V247" s="345">
        <f t="shared" si="51"/>
        <v>0</v>
      </c>
      <c r="W247" s="345">
        <f t="shared" si="52"/>
        <v>0</v>
      </c>
      <c r="X247" s="154" t="str">
        <f>""</f>
        <v/>
      </c>
      <c r="Y247" s="355" t="str">
        <f>IF(Tableau_Complet[[#This Row],[ÉLÉMENTS]]="","",Tableau_Complet[[#This Row],[ÉLÉMENTS]])</f>
        <v/>
      </c>
      <c r="Z247" s="356" t="str">
        <f>IF(Tableau_Complet[[#This Row],[NIVEAU DE PRIORITÉ]]="","",Tableau_Complet[[#This Row],[NIVEAU DE PRIORITÉ]])</f>
        <v/>
      </c>
      <c r="AA247" s="356" t="str">
        <f>IF(Tableau_Complet[[#This Row],[COÛTS DE REMPLACEMENT (dollars 2024) avant Taxes]]="","",Tableau_Complet[[#This Row],[COÛTS DE REMPLACEMENT (dollars 2024) avant Taxes]])</f>
        <v/>
      </c>
      <c r="AB247" s="273" t="s">
        <v>121</v>
      </c>
      <c r="AC247" s="273" t="s">
        <v>127</v>
      </c>
      <c r="AD247" s="273" t="s">
        <v>127</v>
      </c>
      <c r="AE247" s="356" t="str">
        <f t="shared" si="53"/>
        <v/>
      </c>
      <c r="AF247" s="356" t="str">
        <f t="shared" si="54"/>
        <v/>
      </c>
      <c r="AG247" s="356" t="str">
        <f t="shared" si="55"/>
        <v/>
      </c>
      <c r="AP247" s="22"/>
      <c r="AR247" s="23"/>
      <c r="AS247" s="13"/>
      <c r="AT247" s="22"/>
      <c r="AU247" s="23"/>
      <c r="AY247" s="14"/>
      <c r="AZ247" s="24"/>
    </row>
    <row r="248" spans="1:52" s="21" customFormat="1" ht="36" x14ac:dyDescent="0.25">
      <c r="A248" s="124" t="s">
        <v>322</v>
      </c>
      <c r="B248" s="124"/>
      <c r="C248" s="125" t="s">
        <v>323</v>
      </c>
      <c r="D248" s="125"/>
      <c r="E248" s="125"/>
      <c r="F248" s="125"/>
      <c r="G248" s="125"/>
      <c r="H248" s="126"/>
      <c r="I248" s="127"/>
      <c r="J248" s="128"/>
      <c r="K248" s="129"/>
      <c r="L248" s="130"/>
      <c r="M248" s="131"/>
      <c r="N248" s="132">
        <f>SUM(L249:L253)</f>
        <v>0</v>
      </c>
      <c r="O248" s="124"/>
      <c r="P248" s="121">
        <f t="shared" si="45"/>
        <v>0</v>
      </c>
      <c r="Q248" s="122">
        <f t="shared" si="46"/>
        <v>0</v>
      </c>
      <c r="R248" s="122">
        <f t="shared" si="47"/>
        <v>0</v>
      </c>
      <c r="S248" s="123">
        <f t="shared" si="48"/>
        <v>0</v>
      </c>
      <c r="T248" s="133">
        <f t="shared" si="49"/>
        <v>0</v>
      </c>
      <c r="U248" s="134">
        <f t="shared" si="50"/>
        <v>0</v>
      </c>
      <c r="V248" s="134">
        <f t="shared" si="51"/>
        <v>0</v>
      </c>
      <c r="W248" s="134">
        <f t="shared" si="52"/>
        <v>0</v>
      </c>
      <c r="X248" s="135" t="str">
        <f>""</f>
        <v/>
      </c>
      <c r="Y248" s="136" t="str">
        <f>IF(Tableau_Complet[[#This Row],[ÉLÉMENTS]]="","",Tableau_Complet[[#This Row],[ÉLÉMENTS]])</f>
        <v>RÉSEAU SANITAIRE ET PLUVIAL</v>
      </c>
      <c r="Z248" s="135" t="str">
        <f>IF(Tableau_Complet[[#This Row],[NIVEAU DE PRIORITÉ]]="","",Tableau_Complet[[#This Row],[NIVEAU DE PRIORITÉ]])</f>
        <v/>
      </c>
      <c r="AA248" s="135" t="str">
        <f>IF(Tableau_Complet[[#This Row],[COÛTS DE REMPLACEMENT (dollars 2024) avant Taxes]]="","",Tableau_Complet[[#This Row],[COÛTS DE REMPLACEMENT (dollars 2024) avant Taxes]])</f>
        <v/>
      </c>
      <c r="AB248" s="135" t="s">
        <v>121</v>
      </c>
      <c r="AC248" s="135" t="s">
        <v>121</v>
      </c>
      <c r="AD248" s="135" t="s">
        <v>121</v>
      </c>
      <c r="AE248" s="135" t="str">
        <f t="shared" si="53"/>
        <v/>
      </c>
      <c r="AF248" s="135" t="str">
        <f t="shared" si="54"/>
        <v/>
      </c>
      <c r="AG248" s="135" t="str">
        <f t="shared" si="55"/>
        <v/>
      </c>
      <c r="AP248" s="22"/>
      <c r="AR248" s="23"/>
      <c r="AS248" s="13"/>
      <c r="AT248" s="22"/>
      <c r="AU248" s="23"/>
      <c r="AY248" s="14"/>
      <c r="AZ248" s="24"/>
    </row>
    <row r="249" spans="1:52" s="21" customFormat="1" ht="36" x14ac:dyDescent="0.25">
      <c r="A249" s="73"/>
      <c r="B249" s="73"/>
      <c r="C249" s="74" t="s">
        <v>324</v>
      </c>
      <c r="D249" s="74" t="s">
        <v>154</v>
      </c>
      <c r="E249" s="74"/>
      <c r="F249" s="74"/>
      <c r="G249" s="74">
        <v>0</v>
      </c>
      <c r="H249" s="75" t="s">
        <v>133</v>
      </c>
      <c r="I249" s="76"/>
      <c r="J249" s="77"/>
      <c r="K249" s="78"/>
      <c r="L249" s="79">
        <v>0</v>
      </c>
      <c r="M249" s="250" t="s">
        <v>134</v>
      </c>
      <c r="N249" s="337"/>
      <c r="O249" s="269"/>
      <c r="P249" s="346">
        <f t="shared" si="45"/>
        <v>0</v>
      </c>
      <c r="Q249" s="347">
        <f t="shared" si="46"/>
        <v>0</v>
      </c>
      <c r="R249" s="347">
        <f t="shared" si="47"/>
        <v>0</v>
      </c>
      <c r="S249" s="348">
        <f t="shared" si="48"/>
        <v>0</v>
      </c>
      <c r="T249" s="349">
        <f t="shared" si="49"/>
        <v>0</v>
      </c>
      <c r="U249" s="345">
        <f t="shared" si="50"/>
        <v>0</v>
      </c>
      <c r="V249" s="345">
        <f t="shared" si="51"/>
        <v>0</v>
      </c>
      <c r="W249" s="345">
        <f t="shared" si="52"/>
        <v>0</v>
      </c>
      <c r="X249" s="154" t="str">
        <f>""</f>
        <v/>
      </c>
      <c r="Y249" s="355" t="str">
        <f>IF(Tableau_Complet[[#This Row],[ÉLÉMENTS]]="","",Tableau_Complet[[#This Row],[ÉLÉMENTS]])</f>
        <v>Réseau sanitaire et pluvial  et évents</v>
      </c>
      <c r="Z249" s="356" t="str">
        <f>IF(Tableau_Complet[[#This Row],[NIVEAU DE PRIORITÉ]]="","",Tableau_Complet[[#This Row],[NIVEAU DE PRIORITÉ]])</f>
        <v>n/a</v>
      </c>
      <c r="AA249" s="356">
        <f>IF(Tableau_Complet[[#This Row],[COÛTS DE REMPLACEMENT (dollars 2024) avant Taxes]]="","",Tableau_Complet[[#This Row],[COÛTS DE REMPLACEMENT (dollars 2024) avant Taxes]])</f>
        <v>0</v>
      </c>
      <c r="AB249" s="273" t="s">
        <v>121</v>
      </c>
      <c r="AC249" s="273" t="s">
        <v>127</v>
      </c>
      <c r="AD249" s="273" t="s">
        <v>127</v>
      </c>
      <c r="AE249" s="356">
        <f t="shared" si="53"/>
        <v>0</v>
      </c>
      <c r="AF249" s="356">
        <f t="shared" si="54"/>
        <v>0</v>
      </c>
      <c r="AG249" s="356">
        <f t="shared" si="55"/>
        <v>0</v>
      </c>
      <c r="AP249" s="22"/>
      <c r="AR249" s="23"/>
      <c r="AS249" s="13"/>
      <c r="AT249" s="22"/>
      <c r="AU249" s="23"/>
      <c r="AY249" s="14"/>
      <c r="AZ249" s="24"/>
    </row>
    <row r="250" spans="1:52" s="137" customFormat="1" ht="75" customHeight="1" x14ac:dyDescent="0.25">
      <c r="A250" s="73"/>
      <c r="B250" s="73"/>
      <c r="C250" s="74" t="s">
        <v>325</v>
      </c>
      <c r="D250" s="74" t="s">
        <v>154</v>
      </c>
      <c r="E250" s="74"/>
      <c r="F250" s="74"/>
      <c r="G250" s="74">
        <v>0</v>
      </c>
      <c r="H250" s="75" t="s">
        <v>133</v>
      </c>
      <c r="I250" s="76"/>
      <c r="J250" s="77"/>
      <c r="K250" s="78"/>
      <c r="L250" s="79">
        <v>0</v>
      </c>
      <c r="M250" s="250" t="s">
        <v>134</v>
      </c>
      <c r="N250" s="337"/>
      <c r="O250" s="269"/>
      <c r="P250" s="346">
        <f t="shared" si="45"/>
        <v>0</v>
      </c>
      <c r="Q250" s="347">
        <f t="shared" si="46"/>
        <v>0</v>
      </c>
      <c r="R250" s="347">
        <f t="shared" si="47"/>
        <v>0</v>
      </c>
      <c r="S250" s="348">
        <f t="shared" si="48"/>
        <v>0</v>
      </c>
      <c r="T250" s="349">
        <f t="shared" si="49"/>
        <v>0</v>
      </c>
      <c r="U250" s="345">
        <f t="shared" si="50"/>
        <v>0</v>
      </c>
      <c r="V250" s="345">
        <f t="shared" si="51"/>
        <v>0</v>
      </c>
      <c r="W250" s="345">
        <f t="shared" si="52"/>
        <v>0</v>
      </c>
      <c r="X250" s="154" t="str">
        <f>""</f>
        <v/>
      </c>
      <c r="Y250" s="355" t="str">
        <f>IF(Tableau_Complet[[#This Row],[ÉLÉMENTS]]="","",Tableau_Complet[[#This Row],[ÉLÉMENTS]])</f>
        <v>Fosses intérieures et drains</v>
      </c>
      <c r="Z250" s="356" t="str">
        <f>IF(Tableau_Complet[[#This Row],[NIVEAU DE PRIORITÉ]]="","",Tableau_Complet[[#This Row],[NIVEAU DE PRIORITÉ]])</f>
        <v>n/a</v>
      </c>
      <c r="AA250" s="356">
        <f>IF(Tableau_Complet[[#This Row],[COÛTS DE REMPLACEMENT (dollars 2024) avant Taxes]]="","",Tableau_Complet[[#This Row],[COÛTS DE REMPLACEMENT (dollars 2024) avant Taxes]])</f>
        <v>0</v>
      </c>
      <c r="AB250" s="273" t="s">
        <v>121</v>
      </c>
      <c r="AC250" s="273" t="s">
        <v>127</v>
      </c>
      <c r="AD250" s="273" t="s">
        <v>127</v>
      </c>
      <c r="AE250" s="356">
        <f t="shared" si="53"/>
        <v>0</v>
      </c>
      <c r="AF250" s="356">
        <f t="shared" si="54"/>
        <v>0</v>
      </c>
      <c r="AG250" s="356">
        <f t="shared" si="55"/>
        <v>0</v>
      </c>
      <c r="AP250" s="138"/>
      <c r="AR250" s="139"/>
      <c r="AS250" s="140"/>
      <c r="AT250" s="138"/>
      <c r="AU250" s="139"/>
      <c r="AY250" s="141"/>
      <c r="AZ250" s="142"/>
    </row>
    <row r="251" spans="1:52" s="29" customFormat="1" ht="36" x14ac:dyDescent="0.25">
      <c r="A251" s="73"/>
      <c r="B251" s="73"/>
      <c r="C251" s="74" t="s">
        <v>326</v>
      </c>
      <c r="D251" s="74" t="s">
        <v>154</v>
      </c>
      <c r="E251" s="74"/>
      <c r="F251" s="74"/>
      <c r="G251" s="74">
        <v>0</v>
      </c>
      <c r="H251" s="75" t="s">
        <v>133</v>
      </c>
      <c r="I251" s="76"/>
      <c r="J251" s="77"/>
      <c r="K251" s="78"/>
      <c r="L251" s="79">
        <v>0</v>
      </c>
      <c r="M251" s="250" t="s">
        <v>134</v>
      </c>
      <c r="N251" s="337"/>
      <c r="O251" s="269"/>
      <c r="P251" s="346">
        <f t="shared" si="45"/>
        <v>0</v>
      </c>
      <c r="Q251" s="347">
        <f t="shared" si="46"/>
        <v>0</v>
      </c>
      <c r="R251" s="347">
        <f t="shared" si="47"/>
        <v>0</v>
      </c>
      <c r="S251" s="348">
        <f t="shared" si="48"/>
        <v>0</v>
      </c>
      <c r="T251" s="349">
        <f t="shared" si="49"/>
        <v>0</v>
      </c>
      <c r="U251" s="345">
        <f t="shared" si="50"/>
        <v>0</v>
      </c>
      <c r="V251" s="345">
        <f t="shared" si="51"/>
        <v>0</v>
      </c>
      <c r="W251" s="345">
        <f t="shared" si="52"/>
        <v>0</v>
      </c>
      <c r="X251" s="154" t="str">
        <f>""</f>
        <v/>
      </c>
      <c r="Y251" s="355" t="str">
        <f>IF(Tableau_Complet[[#This Row],[ÉLÉMENTS]]="","",Tableau_Complet[[#This Row],[ÉLÉMENTS]])</f>
        <v xml:space="preserve"> puisards et pompes submersibles</v>
      </c>
      <c r="Z251" s="356" t="str">
        <f>IF(Tableau_Complet[[#This Row],[NIVEAU DE PRIORITÉ]]="","",Tableau_Complet[[#This Row],[NIVEAU DE PRIORITÉ]])</f>
        <v>n/a</v>
      </c>
      <c r="AA251" s="356">
        <f>IF(Tableau_Complet[[#This Row],[COÛTS DE REMPLACEMENT (dollars 2024) avant Taxes]]="","",Tableau_Complet[[#This Row],[COÛTS DE REMPLACEMENT (dollars 2024) avant Taxes]])</f>
        <v>0</v>
      </c>
      <c r="AB251" s="273" t="s">
        <v>121</v>
      </c>
      <c r="AC251" s="273" t="s">
        <v>127</v>
      </c>
      <c r="AD251" s="273" t="s">
        <v>127</v>
      </c>
      <c r="AE251" s="356">
        <f t="shared" si="53"/>
        <v>0</v>
      </c>
      <c r="AF251" s="356">
        <f t="shared" si="54"/>
        <v>0</v>
      </c>
      <c r="AG251" s="356">
        <f t="shared" si="55"/>
        <v>0</v>
      </c>
      <c r="AP251" s="30"/>
      <c r="AR251" s="31"/>
      <c r="AS251" s="17"/>
      <c r="AT251" s="30"/>
      <c r="AU251" s="31"/>
      <c r="AY251" s="18"/>
      <c r="AZ251" s="32"/>
    </row>
    <row r="252" spans="1:52" s="29" customFormat="1" ht="36" x14ac:dyDescent="0.25">
      <c r="A252" s="73"/>
      <c r="B252" s="73"/>
      <c r="C252" s="74" t="s">
        <v>327</v>
      </c>
      <c r="D252" s="74" t="s">
        <v>154</v>
      </c>
      <c r="E252" s="74"/>
      <c r="F252" s="74"/>
      <c r="G252" s="74">
        <v>0</v>
      </c>
      <c r="H252" s="75" t="s">
        <v>133</v>
      </c>
      <c r="I252" s="76"/>
      <c r="J252" s="77"/>
      <c r="K252" s="78"/>
      <c r="L252" s="79">
        <v>0</v>
      </c>
      <c r="M252" s="250" t="s">
        <v>134</v>
      </c>
      <c r="N252" s="337"/>
      <c r="O252" s="269"/>
      <c r="P252" s="346">
        <f t="shared" si="45"/>
        <v>0</v>
      </c>
      <c r="Q252" s="347">
        <f t="shared" si="46"/>
        <v>0</v>
      </c>
      <c r="R252" s="347">
        <f t="shared" si="47"/>
        <v>0</v>
      </c>
      <c r="S252" s="348">
        <f t="shared" si="48"/>
        <v>0</v>
      </c>
      <c r="T252" s="349">
        <f t="shared" si="49"/>
        <v>0</v>
      </c>
      <c r="U252" s="345">
        <f t="shared" si="50"/>
        <v>0</v>
      </c>
      <c r="V252" s="345">
        <f t="shared" si="51"/>
        <v>0</v>
      </c>
      <c r="W252" s="345">
        <f t="shared" si="52"/>
        <v>0</v>
      </c>
      <c r="X252" s="154" t="str">
        <f>""</f>
        <v/>
      </c>
      <c r="Y252" s="355" t="str">
        <f>IF(Tableau_Complet[[#This Row],[ÉLÉMENTS]]="","",Tableau_Complet[[#This Row],[ÉLÉMENTS]])</f>
        <v xml:space="preserve">equipment du Basins de retention </v>
      </c>
      <c r="Z252" s="356" t="str">
        <f>IF(Tableau_Complet[[#This Row],[NIVEAU DE PRIORITÉ]]="","",Tableau_Complet[[#This Row],[NIVEAU DE PRIORITÉ]])</f>
        <v>n/a</v>
      </c>
      <c r="AA252" s="356">
        <f>IF(Tableau_Complet[[#This Row],[COÛTS DE REMPLACEMENT (dollars 2024) avant Taxes]]="","",Tableau_Complet[[#This Row],[COÛTS DE REMPLACEMENT (dollars 2024) avant Taxes]])</f>
        <v>0</v>
      </c>
      <c r="AB252" s="273" t="s">
        <v>121</v>
      </c>
      <c r="AC252" s="273" t="s">
        <v>127</v>
      </c>
      <c r="AD252" s="273" t="s">
        <v>127</v>
      </c>
      <c r="AE252" s="356">
        <f t="shared" si="53"/>
        <v>0</v>
      </c>
      <c r="AF252" s="356">
        <f t="shared" si="54"/>
        <v>0</v>
      </c>
      <c r="AG252" s="356">
        <f t="shared" si="55"/>
        <v>0</v>
      </c>
      <c r="AP252" s="30"/>
      <c r="AR252" s="31"/>
      <c r="AS252" s="17"/>
      <c r="AT252" s="30"/>
      <c r="AU252" s="31"/>
      <c r="AY252" s="18"/>
      <c r="AZ252" s="32"/>
    </row>
    <row r="253" spans="1:52" s="21" customFormat="1" ht="18" x14ac:dyDescent="0.25">
      <c r="A253" s="73"/>
      <c r="B253" s="73"/>
      <c r="C253" s="74"/>
      <c r="D253" s="74"/>
      <c r="E253" s="74"/>
      <c r="F253" s="74"/>
      <c r="G253" s="74"/>
      <c r="H253" s="75"/>
      <c r="I253" s="76"/>
      <c r="J253" s="77"/>
      <c r="K253" s="78"/>
      <c r="L253" s="79"/>
      <c r="M253" s="250"/>
      <c r="N253" s="337"/>
      <c r="O253" s="269"/>
      <c r="P253" s="346">
        <f t="shared" si="45"/>
        <v>0</v>
      </c>
      <c r="Q253" s="347">
        <f t="shared" si="46"/>
        <v>0</v>
      </c>
      <c r="R253" s="347">
        <f t="shared" si="47"/>
        <v>0</v>
      </c>
      <c r="S253" s="348">
        <f t="shared" si="48"/>
        <v>0</v>
      </c>
      <c r="T253" s="349">
        <f t="shared" si="49"/>
        <v>0</v>
      </c>
      <c r="U253" s="345">
        <f t="shared" si="50"/>
        <v>0</v>
      </c>
      <c r="V253" s="345">
        <f t="shared" si="51"/>
        <v>0</v>
      </c>
      <c r="W253" s="345">
        <f t="shared" si="52"/>
        <v>0</v>
      </c>
      <c r="X253" s="154" t="str">
        <f>""</f>
        <v/>
      </c>
      <c r="Y253" s="355" t="str">
        <f>IF(Tableau_Complet[[#This Row],[ÉLÉMENTS]]="","",Tableau_Complet[[#This Row],[ÉLÉMENTS]])</f>
        <v/>
      </c>
      <c r="Z253" s="356" t="str">
        <f>IF(Tableau_Complet[[#This Row],[NIVEAU DE PRIORITÉ]]="","",Tableau_Complet[[#This Row],[NIVEAU DE PRIORITÉ]])</f>
        <v/>
      </c>
      <c r="AA253" s="356" t="str">
        <f>IF(Tableau_Complet[[#This Row],[COÛTS DE REMPLACEMENT (dollars 2024) avant Taxes]]="","",Tableau_Complet[[#This Row],[COÛTS DE REMPLACEMENT (dollars 2024) avant Taxes]])</f>
        <v/>
      </c>
      <c r="AB253" s="273" t="s">
        <v>121</v>
      </c>
      <c r="AC253" s="273" t="s">
        <v>127</v>
      </c>
      <c r="AD253" s="273" t="s">
        <v>127</v>
      </c>
      <c r="AE253" s="356" t="str">
        <f t="shared" si="53"/>
        <v/>
      </c>
      <c r="AF253" s="356" t="str">
        <f t="shared" si="54"/>
        <v/>
      </c>
      <c r="AG253" s="356" t="str">
        <f t="shared" si="55"/>
        <v/>
      </c>
      <c r="AP253" s="22"/>
      <c r="AR253" s="23"/>
      <c r="AS253" s="13"/>
      <c r="AT253" s="22"/>
      <c r="AU253" s="23"/>
      <c r="AY253" s="14"/>
      <c r="AZ253" s="24"/>
    </row>
    <row r="254" spans="1:52" s="137" customFormat="1" ht="75" customHeight="1" x14ac:dyDescent="0.25">
      <c r="A254" s="124" t="s">
        <v>328</v>
      </c>
      <c r="B254" s="124"/>
      <c r="C254" s="125" t="s">
        <v>329</v>
      </c>
      <c r="D254" s="125"/>
      <c r="E254" s="125"/>
      <c r="F254" s="125"/>
      <c r="G254" s="125"/>
      <c r="H254" s="126"/>
      <c r="I254" s="127"/>
      <c r="J254" s="128"/>
      <c r="K254" s="129"/>
      <c r="L254" s="130"/>
      <c r="M254" s="131"/>
      <c r="N254" s="132">
        <f>SUM(L255:L257)</f>
        <v>0</v>
      </c>
      <c r="O254" s="124"/>
      <c r="P254" s="121">
        <f t="shared" si="45"/>
        <v>0</v>
      </c>
      <c r="Q254" s="122">
        <f t="shared" si="46"/>
        <v>0</v>
      </c>
      <c r="R254" s="122">
        <f t="shared" si="47"/>
        <v>0</v>
      </c>
      <c r="S254" s="123">
        <f t="shared" si="48"/>
        <v>0</v>
      </c>
      <c r="T254" s="133">
        <f t="shared" si="49"/>
        <v>0</v>
      </c>
      <c r="U254" s="134">
        <f t="shared" si="50"/>
        <v>0</v>
      </c>
      <c r="V254" s="134">
        <f t="shared" si="51"/>
        <v>0</v>
      </c>
      <c r="W254" s="134">
        <f t="shared" si="52"/>
        <v>0</v>
      </c>
      <c r="X254" s="135" t="str">
        <f>""</f>
        <v/>
      </c>
      <c r="Y254" s="136" t="str">
        <f>IF(Tableau_Complet[[#This Row],[ÉLÉMENTS]]="","",Tableau_Complet[[#This Row],[ÉLÉMENTS]])</f>
        <v>SOURCE D'ÉNERGIE AUTRE QU'ÉLECTRIQUE</v>
      </c>
      <c r="Z254" s="135" t="str">
        <f>IF(Tableau_Complet[[#This Row],[NIVEAU DE PRIORITÉ]]="","",Tableau_Complet[[#This Row],[NIVEAU DE PRIORITÉ]])</f>
        <v/>
      </c>
      <c r="AA254" s="135" t="str">
        <f>IF(Tableau_Complet[[#This Row],[COÛTS DE REMPLACEMENT (dollars 2024) avant Taxes]]="","",Tableau_Complet[[#This Row],[COÛTS DE REMPLACEMENT (dollars 2024) avant Taxes]])</f>
        <v/>
      </c>
      <c r="AB254" s="135" t="s">
        <v>121</v>
      </c>
      <c r="AC254" s="135" t="s">
        <v>121</v>
      </c>
      <c r="AD254" s="135" t="s">
        <v>121</v>
      </c>
      <c r="AE254" s="135" t="str">
        <f t="shared" si="53"/>
        <v/>
      </c>
      <c r="AF254" s="135" t="str">
        <f t="shared" si="54"/>
        <v/>
      </c>
      <c r="AG254" s="135" t="str">
        <f t="shared" si="55"/>
        <v/>
      </c>
      <c r="AP254" s="138"/>
      <c r="AR254" s="139"/>
      <c r="AS254" s="140"/>
      <c r="AT254" s="138"/>
      <c r="AU254" s="139"/>
      <c r="AY254" s="141"/>
      <c r="AZ254" s="142"/>
    </row>
    <row r="255" spans="1:52" s="21" customFormat="1" ht="18" x14ac:dyDescent="0.25">
      <c r="A255" s="73"/>
      <c r="B255" s="73"/>
      <c r="C255" s="74"/>
      <c r="D255" s="74"/>
      <c r="E255" s="74"/>
      <c r="F255" s="74"/>
      <c r="G255" s="74"/>
      <c r="H255" s="75"/>
      <c r="I255" s="76"/>
      <c r="J255" s="77"/>
      <c r="K255" s="78"/>
      <c r="L255" s="79"/>
      <c r="M255" s="251"/>
      <c r="N255" s="338"/>
      <c r="O255" s="269"/>
      <c r="P255" s="346">
        <f>IF(M255="Urgent",L255,0)</f>
        <v>0</v>
      </c>
      <c r="Q255" s="347">
        <f>IF(M255="Prioritaire",L255,0)</f>
        <v>0</v>
      </c>
      <c r="R255" s="347">
        <f>IF(M255="Requis",L255,0)</f>
        <v>0</v>
      </c>
      <c r="S255" s="348">
        <f>IF(M255="Recommandé",L255,0)</f>
        <v>0</v>
      </c>
      <c r="T255" s="349">
        <f t="shared" si="49"/>
        <v>0</v>
      </c>
      <c r="U255" s="345">
        <f t="shared" si="50"/>
        <v>0</v>
      </c>
      <c r="V255" s="345">
        <f t="shared" si="51"/>
        <v>0</v>
      </c>
      <c r="W255" s="345">
        <f t="shared" si="52"/>
        <v>0</v>
      </c>
      <c r="X255" s="154" t="str">
        <f>""</f>
        <v/>
      </c>
      <c r="Y255" s="355" t="str">
        <f>IF(Tableau_Complet[[#This Row],[ÉLÉMENTS]]="","",Tableau_Complet[[#This Row],[ÉLÉMENTS]])</f>
        <v/>
      </c>
      <c r="Z255" s="356" t="str">
        <f>IF(Tableau_Complet[[#This Row],[NIVEAU DE PRIORITÉ]]="","",Tableau_Complet[[#This Row],[NIVEAU DE PRIORITÉ]])</f>
        <v/>
      </c>
      <c r="AA255" s="356" t="str">
        <f>IF(Tableau_Complet[[#This Row],[COÛTS DE REMPLACEMENT (dollars 2024) avant Taxes]]="","",Tableau_Complet[[#This Row],[COÛTS DE REMPLACEMENT (dollars 2024) avant Taxes]])</f>
        <v/>
      </c>
      <c r="AB255" s="273" t="s">
        <v>121</v>
      </c>
      <c r="AC255" s="273" t="s">
        <v>127</v>
      </c>
      <c r="AD255" s="273" t="s">
        <v>127</v>
      </c>
      <c r="AE255" s="356" t="str">
        <f t="shared" si="53"/>
        <v/>
      </c>
      <c r="AF255" s="356" t="str">
        <f t="shared" si="54"/>
        <v/>
      </c>
      <c r="AG255" s="356" t="str">
        <f t="shared" si="55"/>
        <v/>
      </c>
      <c r="AP255" s="22"/>
      <c r="AR255" s="23"/>
      <c r="AS255" s="13"/>
      <c r="AT255" s="22"/>
      <c r="AU255" s="23"/>
      <c r="AY255" s="14"/>
      <c r="AZ255" s="24"/>
    </row>
    <row r="256" spans="1:52" s="21" customFormat="1" ht="18" x14ac:dyDescent="0.25">
      <c r="A256" s="73"/>
      <c r="B256" s="73"/>
      <c r="C256" s="74"/>
      <c r="D256" s="74"/>
      <c r="E256" s="74"/>
      <c r="F256" s="74"/>
      <c r="G256" s="74"/>
      <c r="H256" s="75"/>
      <c r="I256" s="76"/>
      <c r="J256" s="77"/>
      <c r="K256" s="78"/>
      <c r="L256" s="79"/>
      <c r="M256" s="251"/>
      <c r="N256" s="338"/>
      <c r="O256" s="269"/>
      <c r="P256" s="346">
        <f>IF(M256="Urgent",L256,0)</f>
        <v>0</v>
      </c>
      <c r="Q256" s="347">
        <f>IF(M256="Prioritaire",L256,0)</f>
        <v>0</v>
      </c>
      <c r="R256" s="347">
        <f>IF(M256="Requis",L256,0)</f>
        <v>0</v>
      </c>
      <c r="S256" s="348">
        <f>IF(M256="Recommandé",L256,0)</f>
        <v>0</v>
      </c>
      <c r="T256" s="349">
        <f t="shared" si="49"/>
        <v>0</v>
      </c>
      <c r="U256" s="345">
        <f t="shared" si="50"/>
        <v>0</v>
      </c>
      <c r="V256" s="345">
        <f t="shared" si="51"/>
        <v>0</v>
      </c>
      <c r="W256" s="345">
        <f t="shared" si="52"/>
        <v>0</v>
      </c>
      <c r="X256" s="154" t="str">
        <f>""</f>
        <v/>
      </c>
      <c r="Y256" s="355" t="str">
        <f>IF(Tableau_Complet[[#This Row],[ÉLÉMENTS]]="","",Tableau_Complet[[#This Row],[ÉLÉMENTS]])</f>
        <v/>
      </c>
      <c r="Z256" s="356" t="str">
        <f>IF(Tableau_Complet[[#This Row],[NIVEAU DE PRIORITÉ]]="","",Tableau_Complet[[#This Row],[NIVEAU DE PRIORITÉ]])</f>
        <v/>
      </c>
      <c r="AA256" s="356" t="str">
        <f>IF(Tableau_Complet[[#This Row],[COÛTS DE REMPLACEMENT (dollars 2024) avant Taxes]]="","",Tableau_Complet[[#This Row],[COÛTS DE REMPLACEMENT (dollars 2024) avant Taxes]])</f>
        <v/>
      </c>
      <c r="AB256" s="273" t="s">
        <v>121</v>
      </c>
      <c r="AC256" s="273" t="s">
        <v>127</v>
      </c>
      <c r="AD256" s="273" t="s">
        <v>127</v>
      </c>
      <c r="AE256" s="356" t="str">
        <f t="shared" si="53"/>
        <v/>
      </c>
      <c r="AF256" s="356" t="str">
        <f t="shared" si="54"/>
        <v/>
      </c>
      <c r="AG256" s="356" t="str">
        <f t="shared" si="55"/>
        <v/>
      </c>
      <c r="AP256" s="22"/>
      <c r="AR256" s="23"/>
      <c r="AS256" s="13"/>
      <c r="AT256" s="22"/>
      <c r="AU256" s="23"/>
      <c r="AY256" s="14"/>
      <c r="AZ256" s="24"/>
    </row>
    <row r="257" spans="1:52" s="21" customFormat="1" ht="54" x14ac:dyDescent="0.25">
      <c r="A257" s="73" t="s">
        <v>328</v>
      </c>
      <c r="B257" s="73"/>
      <c r="C257" s="74" t="s">
        <v>330</v>
      </c>
      <c r="D257" s="74" t="s">
        <v>154</v>
      </c>
      <c r="E257" s="74"/>
      <c r="F257" s="74"/>
      <c r="G257" s="74">
        <v>0</v>
      </c>
      <c r="H257" s="75" t="s">
        <v>133</v>
      </c>
      <c r="I257" s="76"/>
      <c r="J257" s="77"/>
      <c r="K257" s="78"/>
      <c r="L257" s="79">
        <v>0</v>
      </c>
      <c r="M257" s="250" t="s">
        <v>134</v>
      </c>
      <c r="N257" s="337"/>
      <c r="O257" s="269"/>
      <c r="P257" s="346">
        <f t="shared" si="45"/>
        <v>0</v>
      </c>
      <c r="Q257" s="347">
        <f t="shared" si="46"/>
        <v>0</v>
      </c>
      <c r="R257" s="347">
        <f t="shared" si="47"/>
        <v>0</v>
      </c>
      <c r="S257" s="348">
        <f t="shared" si="48"/>
        <v>0</v>
      </c>
      <c r="T257" s="349">
        <f t="shared" si="49"/>
        <v>0</v>
      </c>
      <c r="U257" s="345">
        <f t="shared" si="50"/>
        <v>0</v>
      </c>
      <c r="V257" s="345">
        <f t="shared" si="51"/>
        <v>0</v>
      </c>
      <c r="W257" s="345">
        <f t="shared" si="52"/>
        <v>0</v>
      </c>
      <c r="X257" s="154" t="str">
        <f>""</f>
        <v/>
      </c>
      <c r="Y257" s="355" t="str">
        <f>IF(Tableau_Complet[[#This Row],[ÉLÉMENTS]]="","",Tableau_Complet[[#This Row],[ÉLÉMENTS]])</f>
        <v>Approvisionnement en gaz naturel et réseau intérieur</v>
      </c>
      <c r="Z257" s="356" t="str">
        <f>IF(Tableau_Complet[[#This Row],[NIVEAU DE PRIORITÉ]]="","",Tableau_Complet[[#This Row],[NIVEAU DE PRIORITÉ]])</f>
        <v>n/a</v>
      </c>
      <c r="AA257" s="356">
        <f>IF(Tableau_Complet[[#This Row],[COÛTS DE REMPLACEMENT (dollars 2024) avant Taxes]]="","",Tableau_Complet[[#This Row],[COÛTS DE REMPLACEMENT (dollars 2024) avant Taxes]])</f>
        <v>0</v>
      </c>
      <c r="AB257" s="273" t="s">
        <v>121</v>
      </c>
      <c r="AC257" s="273" t="s">
        <v>127</v>
      </c>
      <c r="AD257" s="273" t="s">
        <v>127</v>
      </c>
      <c r="AE257" s="356">
        <f t="shared" si="53"/>
        <v>0</v>
      </c>
      <c r="AF257" s="356">
        <f t="shared" si="54"/>
        <v>0</v>
      </c>
      <c r="AG257" s="356">
        <f t="shared" si="55"/>
        <v>0</v>
      </c>
      <c r="AP257" s="22"/>
      <c r="AR257" s="23"/>
      <c r="AS257" s="13"/>
      <c r="AT257" s="22"/>
      <c r="AU257" s="23"/>
      <c r="AY257" s="14"/>
      <c r="AZ257" s="24"/>
    </row>
    <row r="258" spans="1:52" s="21" customFormat="1" ht="54" x14ac:dyDescent="0.25">
      <c r="A258" s="124" t="s">
        <v>331</v>
      </c>
      <c r="B258" s="124"/>
      <c r="C258" s="125" t="s">
        <v>332</v>
      </c>
      <c r="D258" s="125"/>
      <c r="E258" s="125"/>
      <c r="F258" s="125"/>
      <c r="G258" s="125"/>
      <c r="H258" s="126"/>
      <c r="I258" s="127"/>
      <c r="J258" s="128"/>
      <c r="K258" s="129"/>
      <c r="L258" s="130"/>
      <c r="M258" s="131"/>
      <c r="N258" s="132">
        <f>SUM(L259:L266)</f>
        <v>0</v>
      </c>
      <c r="O258" s="124"/>
      <c r="P258" s="121">
        <f t="shared" si="45"/>
        <v>0</v>
      </c>
      <c r="Q258" s="122">
        <f t="shared" si="46"/>
        <v>0</v>
      </c>
      <c r="R258" s="122">
        <f t="shared" si="47"/>
        <v>0</v>
      </c>
      <c r="S258" s="123">
        <f t="shared" si="48"/>
        <v>0</v>
      </c>
      <c r="T258" s="133">
        <f t="shared" si="49"/>
        <v>0</v>
      </c>
      <c r="U258" s="134">
        <f t="shared" si="50"/>
        <v>0</v>
      </c>
      <c r="V258" s="134">
        <f t="shared" si="51"/>
        <v>0</v>
      </c>
      <c r="W258" s="134">
        <f t="shared" si="52"/>
        <v>0</v>
      </c>
      <c r="X258" s="135" t="str">
        <f>""</f>
        <v/>
      </c>
      <c r="Y258" s="136" t="str">
        <f>IF(Tableau_Complet[[#This Row],[ÉLÉMENTS]]="","",Tableau_Complet[[#This Row],[ÉLÉMENTS]])</f>
        <v>Autres - SOURCE D'ÉNERGIE AUTRE QU'ÉLECTRIQUE</v>
      </c>
      <c r="Z258" s="135" t="str">
        <f>IF(Tableau_Complet[[#This Row],[NIVEAU DE PRIORITÉ]]="","",Tableau_Complet[[#This Row],[NIVEAU DE PRIORITÉ]])</f>
        <v/>
      </c>
      <c r="AA258" s="135" t="str">
        <f>IF(Tableau_Complet[[#This Row],[COÛTS DE REMPLACEMENT (dollars 2024) avant Taxes]]="","",Tableau_Complet[[#This Row],[COÛTS DE REMPLACEMENT (dollars 2024) avant Taxes]])</f>
        <v/>
      </c>
      <c r="AB258" s="135" t="s">
        <v>121</v>
      </c>
      <c r="AC258" s="135" t="s">
        <v>121</v>
      </c>
      <c r="AD258" s="135" t="s">
        <v>121</v>
      </c>
      <c r="AE258" s="135" t="str">
        <f t="shared" si="53"/>
        <v/>
      </c>
      <c r="AF258" s="135" t="str">
        <f t="shared" si="54"/>
        <v/>
      </c>
      <c r="AG258" s="135" t="str">
        <f t="shared" si="55"/>
        <v/>
      </c>
      <c r="AP258" s="22"/>
      <c r="AR258" s="23"/>
      <c r="AS258" s="13"/>
      <c r="AT258" s="22"/>
      <c r="AU258" s="23"/>
      <c r="AY258" s="14"/>
      <c r="AZ258" s="24"/>
    </row>
    <row r="259" spans="1:52" s="21" customFormat="1" ht="54" x14ac:dyDescent="0.25">
      <c r="A259" s="73"/>
      <c r="B259" s="73"/>
      <c r="C259" s="74" t="s">
        <v>333</v>
      </c>
      <c r="D259" s="74" t="s">
        <v>154</v>
      </c>
      <c r="E259" s="74"/>
      <c r="F259" s="74"/>
      <c r="G259" s="74">
        <v>0</v>
      </c>
      <c r="H259" s="75" t="s">
        <v>133</v>
      </c>
      <c r="I259" s="76"/>
      <c r="J259" s="77"/>
      <c r="K259" s="78"/>
      <c r="L259" s="79">
        <v>0</v>
      </c>
      <c r="M259" s="250" t="s">
        <v>134</v>
      </c>
      <c r="N259" s="337"/>
      <c r="O259" s="269"/>
      <c r="P259" s="346">
        <f t="shared" si="45"/>
        <v>0</v>
      </c>
      <c r="Q259" s="347">
        <f t="shared" si="46"/>
        <v>0</v>
      </c>
      <c r="R259" s="347">
        <f t="shared" si="47"/>
        <v>0</v>
      </c>
      <c r="S259" s="348">
        <f t="shared" si="48"/>
        <v>0</v>
      </c>
      <c r="T259" s="349">
        <f t="shared" si="49"/>
        <v>0</v>
      </c>
      <c r="U259" s="345">
        <f t="shared" si="50"/>
        <v>0</v>
      </c>
      <c r="V259" s="345">
        <f t="shared" si="51"/>
        <v>0</v>
      </c>
      <c r="W259" s="345">
        <f t="shared" si="52"/>
        <v>0</v>
      </c>
      <c r="X259" s="154" t="str">
        <f>""</f>
        <v/>
      </c>
      <c r="Y259" s="355" t="str">
        <f>IF(Tableau_Complet[[#This Row],[ÉLÉMENTS]]="","",Tableau_Complet[[#This Row],[ÉLÉMENTS]])</f>
        <v>Approvisionnement en huile de chauffage et réservoirs</v>
      </c>
      <c r="Z259" s="356" t="str">
        <f>IF(Tableau_Complet[[#This Row],[NIVEAU DE PRIORITÉ]]="","",Tableau_Complet[[#This Row],[NIVEAU DE PRIORITÉ]])</f>
        <v>n/a</v>
      </c>
      <c r="AA259" s="356">
        <f>IF(Tableau_Complet[[#This Row],[COÛTS DE REMPLACEMENT (dollars 2024) avant Taxes]]="","",Tableau_Complet[[#This Row],[COÛTS DE REMPLACEMENT (dollars 2024) avant Taxes]])</f>
        <v>0</v>
      </c>
      <c r="AB259" s="273" t="s">
        <v>121</v>
      </c>
      <c r="AC259" s="273" t="s">
        <v>127</v>
      </c>
      <c r="AD259" s="273" t="s">
        <v>127</v>
      </c>
      <c r="AE259" s="356">
        <f t="shared" si="53"/>
        <v>0</v>
      </c>
      <c r="AF259" s="356">
        <f t="shared" si="54"/>
        <v>0</v>
      </c>
      <c r="AG259" s="356">
        <f t="shared" si="55"/>
        <v>0</v>
      </c>
      <c r="AP259" s="22"/>
      <c r="AR259" s="23"/>
      <c r="AS259" s="13"/>
      <c r="AT259" s="22"/>
      <c r="AU259" s="23"/>
      <c r="AY259" s="14"/>
      <c r="AZ259" s="24"/>
    </row>
    <row r="260" spans="1:52" s="21" customFormat="1" ht="54" x14ac:dyDescent="0.25">
      <c r="A260" s="73"/>
      <c r="B260" s="73"/>
      <c r="C260" s="74" t="s">
        <v>334</v>
      </c>
      <c r="D260" s="74" t="s">
        <v>154</v>
      </c>
      <c r="E260" s="74"/>
      <c r="F260" s="74"/>
      <c r="G260" s="74">
        <v>0</v>
      </c>
      <c r="H260" s="75" t="s">
        <v>133</v>
      </c>
      <c r="I260" s="76"/>
      <c r="J260" s="77"/>
      <c r="K260" s="78"/>
      <c r="L260" s="79">
        <v>0</v>
      </c>
      <c r="M260" s="250" t="s">
        <v>134</v>
      </c>
      <c r="N260" s="337"/>
      <c r="O260" s="269"/>
      <c r="P260" s="346">
        <f t="shared" si="45"/>
        <v>0</v>
      </c>
      <c r="Q260" s="347">
        <f t="shared" si="46"/>
        <v>0</v>
      </c>
      <c r="R260" s="347">
        <f t="shared" si="47"/>
        <v>0</v>
      </c>
      <c r="S260" s="348">
        <f t="shared" si="48"/>
        <v>0</v>
      </c>
      <c r="T260" s="349">
        <f t="shared" si="49"/>
        <v>0</v>
      </c>
      <c r="U260" s="345">
        <f t="shared" si="50"/>
        <v>0</v>
      </c>
      <c r="V260" s="345">
        <f t="shared" si="51"/>
        <v>0</v>
      </c>
      <c r="W260" s="345">
        <f t="shared" si="52"/>
        <v>0</v>
      </c>
      <c r="X260" s="154" t="str">
        <f>""</f>
        <v/>
      </c>
      <c r="Y260" s="355" t="str">
        <f>IF(Tableau_Complet[[#This Row],[ÉLÉMENTS]]="","",Tableau_Complet[[#This Row],[ÉLÉMENTS]])</f>
        <v>Approvisionnement en gaz propane et réservoirs</v>
      </c>
      <c r="Z260" s="356" t="str">
        <f>IF(Tableau_Complet[[#This Row],[NIVEAU DE PRIORITÉ]]="","",Tableau_Complet[[#This Row],[NIVEAU DE PRIORITÉ]])</f>
        <v>n/a</v>
      </c>
      <c r="AA260" s="356">
        <f>IF(Tableau_Complet[[#This Row],[COÛTS DE REMPLACEMENT (dollars 2024) avant Taxes]]="","",Tableau_Complet[[#This Row],[COÛTS DE REMPLACEMENT (dollars 2024) avant Taxes]])</f>
        <v>0</v>
      </c>
      <c r="AB260" s="273" t="s">
        <v>121</v>
      </c>
      <c r="AC260" s="273" t="s">
        <v>127</v>
      </c>
      <c r="AD260" s="273" t="s">
        <v>127</v>
      </c>
      <c r="AE260" s="356">
        <f t="shared" si="53"/>
        <v>0</v>
      </c>
      <c r="AF260" s="356">
        <f t="shared" si="54"/>
        <v>0</v>
      </c>
      <c r="AG260" s="356">
        <f t="shared" si="55"/>
        <v>0</v>
      </c>
      <c r="AP260" s="22"/>
      <c r="AR260" s="23"/>
      <c r="AS260" s="13"/>
      <c r="AT260" s="22"/>
      <c r="AU260" s="23"/>
      <c r="AY260" s="14"/>
      <c r="AZ260" s="24"/>
    </row>
    <row r="261" spans="1:52" s="21" customFormat="1" ht="36" x14ac:dyDescent="0.25">
      <c r="A261" s="73"/>
      <c r="B261" s="73"/>
      <c r="C261" s="74" t="s">
        <v>335</v>
      </c>
      <c r="D261" s="74" t="s">
        <v>154</v>
      </c>
      <c r="E261" s="74"/>
      <c r="F261" s="74"/>
      <c r="G261" s="74">
        <v>0</v>
      </c>
      <c r="H261" s="75" t="s">
        <v>133</v>
      </c>
      <c r="I261" s="76"/>
      <c r="J261" s="77"/>
      <c r="K261" s="78"/>
      <c r="L261" s="79">
        <v>0</v>
      </c>
      <c r="M261" s="250" t="s">
        <v>134</v>
      </c>
      <c r="N261" s="337"/>
      <c r="O261" s="269"/>
      <c r="P261" s="346">
        <f t="shared" si="45"/>
        <v>0</v>
      </c>
      <c r="Q261" s="347">
        <f t="shared" si="46"/>
        <v>0</v>
      </c>
      <c r="R261" s="347">
        <f t="shared" si="47"/>
        <v>0</v>
      </c>
      <c r="S261" s="348">
        <f t="shared" si="48"/>
        <v>0</v>
      </c>
      <c r="T261" s="349">
        <f t="shared" si="49"/>
        <v>0</v>
      </c>
      <c r="U261" s="345">
        <f t="shared" si="50"/>
        <v>0</v>
      </c>
      <c r="V261" s="345">
        <f t="shared" si="51"/>
        <v>0</v>
      </c>
      <c r="W261" s="345">
        <f t="shared" si="52"/>
        <v>0</v>
      </c>
      <c r="X261" s="154" t="str">
        <f>""</f>
        <v/>
      </c>
      <c r="Y261" s="355" t="str">
        <f>IF(Tableau_Complet[[#This Row],[ÉLÉMENTS]]="","",Tableau_Complet[[#This Row],[ÉLÉMENTS]])</f>
        <v>Approvisionnement en charbon</v>
      </c>
      <c r="Z261" s="356" t="str">
        <f>IF(Tableau_Complet[[#This Row],[NIVEAU DE PRIORITÉ]]="","",Tableau_Complet[[#This Row],[NIVEAU DE PRIORITÉ]])</f>
        <v>n/a</v>
      </c>
      <c r="AA261" s="356">
        <f>IF(Tableau_Complet[[#This Row],[COÛTS DE REMPLACEMENT (dollars 2024) avant Taxes]]="","",Tableau_Complet[[#This Row],[COÛTS DE REMPLACEMENT (dollars 2024) avant Taxes]])</f>
        <v>0</v>
      </c>
      <c r="AB261" s="273" t="s">
        <v>121</v>
      </c>
      <c r="AC261" s="273" t="s">
        <v>127</v>
      </c>
      <c r="AD261" s="273" t="s">
        <v>127</v>
      </c>
      <c r="AE261" s="356">
        <f t="shared" si="53"/>
        <v>0</v>
      </c>
      <c r="AF261" s="356">
        <f t="shared" si="54"/>
        <v>0</v>
      </c>
      <c r="AG261" s="356">
        <f t="shared" si="55"/>
        <v>0</v>
      </c>
      <c r="AP261" s="22"/>
      <c r="AR261" s="23"/>
      <c r="AS261" s="13"/>
      <c r="AT261" s="22"/>
      <c r="AU261" s="23"/>
      <c r="AY261" s="14"/>
      <c r="AZ261" s="24"/>
    </row>
    <row r="262" spans="1:52" s="21" customFormat="1" ht="36" x14ac:dyDescent="0.25">
      <c r="A262" s="73"/>
      <c r="B262" s="73"/>
      <c r="C262" s="74" t="s">
        <v>336</v>
      </c>
      <c r="D262" s="74" t="s">
        <v>154</v>
      </c>
      <c r="E262" s="74"/>
      <c r="F262" s="74"/>
      <c r="G262" s="74">
        <v>0</v>
      </c>
      <c r="H262" s="75" t="s">
        <v>133</v>
      </c>
      <c r="I262" s="76"/>
      <c r="J262" s="77"/>
      <c r="K262" s="78"/>
      <c r="L262" s="79">
        <v>0</v>
      </c>
      <c r="M262" s="250" t="s">
        <v>134</v>
      </c>
      <c r="N262" s="337"/>
      <c r="O262" s="269"/>
      <c r="P262" s="346">
        <f t="shared" si="45"/>
        <v>0</v>
      </c>
      <c r="Q262" s="347">
        <f t="shared" si="46"/>
        <v>0</v>
      </c>
      <c r="R262" s="347">
        <f t="shared" si="47"/>
        <v>0</v>
      </c>
      <c r="S262" s="348">
        <f t="shared" si="48"/>
        <v>0</v>
      </c>
      <c r="T262" s="349">
        <f t="shared" si="49"/>
        <v>0</v>
      </c>
      <c r="U262" s="345">
        <f t="shared" si="50"/>
        <v>0</v>
      </c>
      <c r="V262" s="345">
        <f t="shared" si="51"/>
        <v>0</v>
      </c>
      <c r="W262" s="345">
        <f t="shared" si="52"/>
        <v>0</v>
      </c>
      <c r="X262" s="154" t="str">
        <f>""</f>
        <v/>
      </c>
      <c r="Y262" s="355" t="str">
        <f>IF(Tableau_Complet[[#This Row],[ÉLÉMENTS]]="","",Tableau_Complet[[#This Row],[ÉLÉMENTS]])</f>
        <v>Approvisionnement en vapeur</v>
      </c>
      <c r="Z262" s="356" t="str">
        <f>IF(Tableau_Complet[[#This Row],[NIVEAU DE PRIORITÉ]]="","",Tableau_Complet[[#This Row],[NIVEAU DE PRIORITÉ]])</f>
        <v>n/a</v>
      </c>
      <c r="AA262" s="356">
        <f>IF(Tableau_Complet[[#This Row],[COÛTS DE REMPLACEMENT (dollars 2024) avant Taxes]]="","",Tableau_Complet[[#This Row],[COÛTS DE REMPLACEMENT (dollars 2024) avant Taxes]])</f>
        <v>0</v>
      </c>
      <c r="AB262" s="273" t="s">
        <v>121</v>
      </c>
      <c r="AC262" s="273" t="s">
        <v>127</v>
      </c>
      <c r="AD262" s="273" t="s">
        <v>127</v>
      </c>
      <c r="AE262" s="356">
        <f t="shared" si="53"/>
        <v>0</v>
      </c>
      <c r="AF262" s="356">
        <f t="shared" si="54"/>
        <v>0</v>
      </c>
      <c r="AG262" s="356">
        <f t="shared" si="55"/>
        <v>0</v>
      </c>
      <c r="AP262" s="22"/>
      <c r="AR262" s="23"/>
      <c r="AS262" s="13"/>
      <c r="AT262" s="22"/>
      <c r="AU262" s="23"/>
      <c r="AY262" s="14"/>
      <c r="AZ262" s="24"/>
    </row>
    <row r="263" spans="1:52" s="137" customFormat="1" ht="75" customHeight="1" x14ac:dyDescent="0.25">
      <c r="A263" s="73"/>
      <c r="B263" s="73"/>
      <c r="C263" s="74" t="s">
        <v>337</v>
      </c>
      <c r="D263" s="74" t="s">
        <v>154</v>
      </c>
      <c r="E263" s="74"/>
      <c r="F263" s="74"/>
      <c r="G263" s="74">
        <v>0</v>
      </c>
      <c r="H263" s="75" t="s">
        <v>133</v>
      </c>
      <c r="I263" s="76"/>
      <c r="J263" s="77"/>
      <c r="K263" s="78"/>
      <c r="L263" s="79">
        <v>0</v>
      </c>
      <c r="M263" s="250" t="s">
        <v>134</v>
      </c>
      <c r="N263" s="337"/>
      <c r="O263" s="269"/>
      <c r="P263" s="346">
        <f t="shared" si="45"/>
        <v>0</v>
      </c>
      <c r="Q263" s="347">
        <f t="shared" si="46"/>
        <v>0</v>
      </c>
      <c r="R263" s="347">
        <f t="shared" si="47"/>
        <v>0</v>
      </c>
      <c r="S263" s="348">
        <f t="shared" si="48"/>
        <v>0</v>
      </c>
      <c r="T263" s="349">
        <f t="shared" si="49"/>
        <v>0</v>
      </c>
      <c r="U263" s="345">
        <f t="shared" si="50"/>
        <v>0</v>
      </c>
      <c r="V263" s="345">
        <f t="shared" si="51"/>
        <v>0</v>
      </c>
      <c r="W263" s="345">
        <f t="shared" si="52"/>
        <v>0</v>
      </c>
      <c r="X263" s="154" t="str">
        <f>""</f>
        <v/>
      </c>
      <c r="Y263" s="355" t="str">
        <f>IF(Tableau_Complet[[#This Row],[ÉLÉMENTS]]="","",Tableau_Complet[[#This Row],[ÉLÉMENTS]])</f>
        <v>Approvisionnement en eau chaude</v>
      </c>
      <c r="Z263" s="356" t="str">
        <f>IF(Tableau_Complet[[#This Row],[NIVEAU DE PRIORITÉ]]="","",Tableau_Complet[[#This Row],[NIVEAU DE PRIORITÉ]])</f>
        <v>n/a</v>
      </c>
      <c r="AA263" s="356">
        <f>IF(Tableau_Complet[[#This Row],[COÛTS DE REMPLACEMENT (dollars 2024) avant Taxes]]="","",Tableau_Complet[[#This Row],[COÛTS DE REMPLACEMENT (dollars 2024) avant Taxes]])</f>
        <v>0</v>
      </c>
      <c r="AB263" s="273" t="s">
        <v>121</v>
      </c>
      <c r="AC263" s="273" t="s">
        <v>127</v>
      </c>
      <c r="AD263" s="273" t="s">
        <v>127</v>
      </c>
      <c r="AE263" s="356">
        <f t="shared" si="53"/>
        <v>0</v>
      </c>
      <c r="AF263" s="356">
        <f t="shared" si="54"/>
        <v>0</v>
      </c>
      <c r="AG263" s="356">
        <f t="shared" si="55"/>
        <v>0</v>
      </c>
      <c r="AP263" s="138"/>
      <c r="AR263" s="139"/>
      <c r="AS263" s="140"/>
      <c r="AT263" s="138"/>
      <c r="AU263" s="139"/>
      <c r="AY263" s="141"/>
      <c r="AZ263" s="142"/>
    </row>
    <row r="264" spans="1:52" s="21" customFormat="1" ht="36" x14ac:dyDescent="0.25">
      <c r="A264" s="73"/>
      <c r="B264" s="73"/>
      <c r="C264" s="74" t="s">
        <v>338</v>
      </c>
      <c r="D264" s="74" t="s">
        <v>154</v>
      </c>
      <c r="E264" s="74"/>
      <c r="F264" s="74"/>
      <c r="G264" s="74">
        <v>0</v>
      </c>
      <c r="H264" s="75" t="s">
        <v>133</v>
      </c>
      <c r="I264" s="76"/>
      <c r="J264" s="77"/>
      <c r="K264" s="78"/>
      <c r="L264" s="79">
        <v>0</v>
      </c>
      <c r="M264" s="250" t="s">
        <v>134</v>
      </c>
      <c r="N264" s="337"/>
      <c r="O264" s="269"/>
      <c r="P264" s="346">
        <f t="shared" si="45"/>
        <v>0</v>
      </c>
      <c r="Q264" s="347">
        <f t="shared" si="46"/>
        <v>0</v>
      </c>
      <c r="R264" s="347">
        <f t="shared" si="47"/>
        <v>0</v>
      </c>
      <c r="S264" s="348">
        <f t="shared" si="48"/>
        <v>0</v>
      </c>
      <c r="T264" s="349">
        <f t="shared" si="49"/>
        <v>0</v>
      </c>
      <c r="U264" s="345">
        <f t="shared" si="50"/>
        <v>0</v>
      </c>
      <c r="V264" s="345">
        <f t="shared" si="51"/>
        <v>0</v>
      </c>
      <c r="W264" s="345">
        <f t="shared" si="52"/>
        <v>0</v>
      </c>
      <c r="X264" s="154" t="str">
        <f>""</f>
        <v/>
      </c>
      <c r="Y264" s="355" t="str">
        <f>IF(Tableau_Complet[[#This Row],[ÉLÉMENTS]]="","",Tableau_Complet[[#This Row],[ÉLÉMENTS]])</f>
        <v>Système d'énergie solaire</v>
      </c>
      <c r="Z264" s="356" t="str">
        <f>IF(Tableau_Complet[[#This Row],[NIVEAU DE PRIORITÉ]]="","",Tableau_Complet[[#This Row],[NIVEAU DE PRIORITÉ]])</f>
        <v>n/a</v>
      </c>
      <c r="AA264" s="356">
        <f>IF(Tableau_Complet[[#This Row],[COÛTS DE REMPLACEMENT (dollars 2024) avant Taxes]]="","",Tableau_Complet[[#This Row],[COÛTS DE REMPLACEMENT (dollars 2024) avant Taxes]])</f>
        <v>0</v>
      </c>
      <c r="AB264" s="273" t="s">
        <v>121</v>
      </c>
      <c r="AC264" s="273" t="s">
        <v>127</v>
      </c>
      <c r="AD264" s="273" t="s">
        <v>127</v>
      </c>
      <c r="AE264" s="356">
        <f t="shared" si="53"/>
        <v>0</v>
      </c>
      <c r="AF264" s="356">
        <f t="shared" si="54"/>
        <v>0</v>
      </c>
      <c r="AG264" s="356">
        <f t="shared" si="55"/>
        <v>0</v>
      </c>
      <c r="AP264" s="22"/>
      <c r="AR264" s="23"/>
      <c r="AS264" s="13"/>
      <c r="AT264" s="22"/>
      <c r="AU264" s="23"/>
      <c r="AY264" s="14"/>
      <c r="AZ264" s="24"/>
    </row>
    <row r="265" spans="1:52" s="21" customFormat="1" ht="36" x14ac:dyDescent="0.25">
      <c r="A265" s="73"/>
      <c r="B265" s="73"/>
      <c r="C265" s="74" t="s">
        <v>339</v>
      </c>
      <c r="D265" s="74" t="s">
        <v>154</v>
      </c>
      <c r="E265" s="74"/>
      <c r="F265" s="74"/>
      <c r="G265" s="74">
        <v>0</v>
      </c>
      <c r="H265" s="75" t="s">
        <v>133</v>
      </c>
      <c r="I265" s="76"/>
      <c r="J265" s="77"/>
      <c r="K265" s="78"/>
      <c r="L265" s="79">
        <v>0</v>
      </c>
      <c r="M265" s="250" t="s">
        <v>134</v>
      </c>
      <c r="N265" s="337"/>
      <c r="O265" s="269"/>
      <c r="P265" s="346">
        <f t="shared" si="45"/>
        <v>0</v>
      </c>
      <c r="Q265" s="347">
        <f t="shared" si="46"/>
        <v>0</v>
      </c>
      <c r="R265" s="347">
        <f t="shared" si="47"/>
        <v>0</v>
      </c>
      <c r="S265" s="348">
        <f t="shared" si="48"/>
        <v>0</v>
      </c>
      <c r="T265" s="349">
        <f t="shared" si="49"/>
        <v>0</v>
      </c>
      <c r="U265" s="345">
        <f t="shared" si="50"/>
        <v>0</v>
      </c>
      <c r="V265" s="345">
        <f t="shared" si="51"/>
        <v>0</v>
      </c>
      <c r="W265" s="345">
        <f t="shared" si="52"/>
        <v>0</v>
      </c>
      <c r="X265" s="154" t="str">
        <f>""</f>
        <v/>
      </c>
      <c r="Y265" s="355" t="str">
        <f>IF(Tableau_Complet[[#This Row],[ÉLÉMENTS]]="","",Tableau_Complet[[#This Row],[ÉLÉMENTS]])</f>
        <v>Système d'énergie éolienne</v>
      </c>
      <c r="Z265" s="356" t="str">
        <f>IF(Tableau_Complet[[#This Row],[NIVEAU DE PRIORITÉ]]="","",Tableau_Complet[[#This Row],[NIVEAU DE PRIORITÉ]])</f>
        <v>n/a</v>
      </c>
      <c r="AA265" s="356">
        <f>IF(Tableau_Complet[[#This Row],[COÛTS DE REMPLACEMENT (dollars 2024) avant Taxes]]="","",Tableau_Complet[[#This Row],[COÛTS DE REMPLACEMENT (dollars 2024) avant Taxes]])</f>
        <v>0</v>
      </c>
      <c r="AB265" s="273" t="s">
        <v>121</v>
      </c>
      <c r="AC265" s="273" t="s">
        <v>127</v>
      </c>
      <c r="AD265" s="273" t="s">
        <v>127</v>
      </c>
      <c r="AE265" s="356">
        <f t="shared" si="53"/>
        <v>0</v>
      </c>
      <c r="AF265" s="356">
        <f t="shared" si="54"/>
        <v>0</v>
      </c>
      <c r="AG265" s="356">
        <f t="shared" si="55"/>
        <v>0</v>
      </c>
      <c r="AP265" s="22"/>
      <c r="AR265" s="23"/>
      <c r="AS265" s="13"/>
      <c r="AT265" s="22"/>
      <c r="AU265" s="23"/>
      <c r="AY265" s="14"/>
      <c r="AZ265" s="24"/>
    </row>
    <row r="266" spans="1:52" s="21" customFormat="1" ht="18" x14ac:dyDescent="0.25">
      <c r="A266" s="73"/>
      <c r="B266" s="73"/>
      <c r="C266" s="74"/>
      <c r="D266" s="74"/>
      <c r="E266" s="74"/>
      <c r="F266" s="74"/>
      <c r="G266" s="74"/>
      <c r="H266" s="75"/>
      <c r="I266" s="76"/>
      <c r="J266" s="77"/>
      <c r="K266" s="78"/>
      <c r="L266" s="79"/>
      <c r="M266" s="250"/>
      <c r="N266" s="337"/>
      <c r="O266" s="269"/>
      <c r="P266" s="346">
        <f t="shared" si="45"/>
        <v>0</v>
      </c>
      <c r="Q266" s="347">
        <f t="shared" si="46"/>
        <v>0</v>
      </c>
      <c r="R266" s="347">
        <f t="shared" si="47"/>
        <v>0</v>
      </c>
      <c r="S266" s="348">
        <f t="shared" si="48"/>
        <v>0</v>
      </c>
      <c r="T266" s="349">
        <f t="shared" si="49"/>
        <v>0</v>
      </c>
      <c r="U266" s="345">
        <f t="shared" si="50"/>
        <v>0</v>
      </c>
      <c r="V266" s="345">
        <f t="shared" si="51"/>
        <v>0</v>
      </c>
      <c r="W266" s="345">
        <f t="shared" si="52"/>
        <v>0</v>
      </c>
      <c r="X266" s="154" t="str">
        <f>""</f>
        <v/>
      </c>
      <c r="Y266" s="355" t="str">
        <f>IF(Tableau_Complet[[#This Row],[ÉLÉMENTS]]="","",Tableau_Complet[[#This Row],[ÉLÉMENTS]])</f>
        <v/>
      </c>
      <c r="Z266" s="356" t="str">
        <f>IF(Tableau_Complet[[#This Row],[NIVEAU DE PRIORITÉ]]="","",Tableau_Complet[[#This Row],[NIVEAU DE PRIORITÉ]])</f>
        <v/>
      </c>
      <c r="AA266" s="356" t="str">
        <f>IF(Tableau_Complet[[#This Row],[COÛTS DE REMPLACEMENT (dollars 2024) avant Taxes]]="","",Tableau_Complet[[#This Row],[COÛTS DE REMPLACEMENT (dollars 2024) avant Taxes]])</f>
        <v/>
      </c>
      <c r="AB266" s="273" t="s">
        <v>121</v>
      </c>
      <c r="AC266" s="273" t="s">
        <v>127</v>
      </c>
      <c r="AD266" s="273" t="s">
        <v>127</v>
      </c>
      <c r="AE266" s="356" t="str">
        <f t="shared" si="53"/>
        <v/>
      </c>
      <c r="AF266" s="356" t="str">
        <f t="shared" si="54"/>
        <v/>
      </c>
      <c r="AG266" s="356" t="str">
        <f t="shared" si="55"/>
        <v/>
      </c>
      <c r="AP266" s="22"/>
      <c r="AR266" s="23"/>
      <c r="AS266" s="13"/>
      <c r="AT266" s="22"/>
      <c r="AU266" s="23"/>
      <c r="AY266" s="14"/>
      <c r="AZ266" s="24"/>
    </row>
    <row r="267" spans="1:52" s="137" customFormat="1" ht="75" customHeight="1" x14ac:dyDescent="0.25">
      <c r="A267" s="124" t="s">
        <v>340</v>
      </c>
      <c r="B267" s="124"/>
      <c r="C267" s="125" t="s">
        <v>341</v>
      </c>
      <c r="D267" s="125"/>
      <c r="E267" s="125"/>
      <c r="F267" s="125"/>
      <c r="G267" s="125"/>
      <c r="H267" s="126"/>
      <c r="I267" s="127"/>
      <c r="J267" s="128"/>
      <c r="K267" s="129"/>
      <c r="L267" s="130"/>
      <c r="M267" s="131"/>
      <c r="N267" s="132">
        <f>SUM(L268:L270)</f>
        <v>0</v>
      </c>
      <c r="O267" s="124"/>
      <c r="P267" s="121">
        <f t="shared" si="45"/>
        <v>0</v>
      </c>
      <c r="Q267" s="122">
        <f t="shared" si="46"/>
        <v>0</v>
      </c>
      <c r="R267" s="122">
        <f t="shared" si="47"/>
        <v>0</v>
      </c>
      <c r="S267" s="123">
        <f t="shared" si="48"/>
        <v>0</v>
      </c>
      <c r="T267" s="133">
        <f t="shared" si="49"/>
        <v>0</v>
      </c>
      <c r="U267" s="134">
        <f t="shared" si="50"/>
        <v>0</v>
      </c>
      <c r="V267" s="134">
        <f t="shared" si="51"/>
        <v>0</v>
      </c>
      <c r="W267" s="134">
        <f t="shared" si="52"/>
        <v>0</v>
      </c>
      <c r="X267" s="135" t="str">
        <f>""</f>
        <v/>
      </c>
      <c r="Y267" s="136" t="str">
        <f>IF(Tableau_Complet[[#This Row],[ÉLÉMENTS]]="","",Tableau_Complet[[#This Row],[ÉLÉMENTS]])</f>
        <v>SYSTÈME CENTRAL DE CHAUFFAGE (vapeur, eau chaude, air chaud)</v>
      </c>
      <c r="Z267" s="135" t="str">
        <f>IF(Tableau_Complet[[#This Row],[NIVEAU DE PRIORITÉ]]="","",Tableau_Complet[[#This Row],[NIVEAU DE PRIORITÉ]])</f>
        <v/>
      </c>
      <c r="AA267" s="135" t="str">
        <f>IF(Tableau_Complet[[#This Row],[COÛTS DE REMPLACEMENT (dollars 2024) avant Taxes]]="","",Tableau_Complet[[#This Row],[COÛTS DE REMPLACEMENT (dollars 2024) avant Taxes]])</f>
        <v/>
      </c>
      <c r="AB267" s="135" t="s">
        <v>121</v>
      </c>
      <c r="AC267" s="135" t="s">
        <v>121</v>
      </c>
      <c r="AD267" s="135" t="s">
        <v>121</v>
      </c>
      <c r="AE267" s="135" t="str">
        <f t="shared" si="53"/>
        <v/>
      </c>
      <c r="AF267" s="135" t="str">
        <f t="shared" si="54"/>
        <v/>
      </c>
      <c r="AG267" s="135" t="str">
        <f t="shared" si="55"/>
        <v/>
      </c>
      <c r="AP267" s="138"/>
      <c r="AR267" s="139"/>
      <c r="AS267" s="140"/>
      <c r="AT267" s="138"/>
      <c r="AU267" s="139"/>
      <c r="AY267" s="141"/>
      <c r="AZ267" s="142"/>
    </row>
    <row r="268" spans="1:52" s="21" customFormat="1" ht="36" x14ac:dyDescent="0.25">
      <c r="A268" s="73"/>
      <c r="B268" s="73"/>
      <c r="C268" s="74" t="s">
        <v>342</v>
      </c>
      <c r="D268" s="74" t="s">
        <v>154</v>
      </c>
      <c r="E268" s="74"/>
      <c r="F268" s="74"/>
      <c r="G268" s="74">
        <v>0</v>
      </c>
      <c r="H268" s="75" t="s">
        <v>133</v>
      </c>
      <c r="I268" s="76"/>
      <c r="J268" s="77"/>
      <c r="K268" s="78"/>
      <c r="L268" s="79">
        <v>0</v>
      </c>
      <c r="M268" s="250" t="s">
        <v>134</v>
      </c>
      <c r="N268" s="337"/>
      <c r="O268" s="269"/>
      <c r="P268" s="346">
        <f t="shared" ref="P268:P324" si="56">IF(M268="Urgent",L268,0)</f>
        <v>0</v>
      </c>
      <c r="Q268" s="347">
        <f t="shared" ref="Q268:Q324" si="57">IF(M268="Prioritaire",L268,0)</f>
        <v>0</v>
      </c>
      <c r="R268" s="347">
        <f t="shared" ref="R268:R324" si="58">IF(M268="Requis",L268,0)</f>
        <v>0</v>
      </c>
      <c r="S268" s="348">
        <f t="shared" ref="S268:S324" si="59">IF(M268="Recommandé",L268,0)</f>
        <v>0</v>
      </c>
      <c r="T268" s="349">
        <f t="shared" si="49"/>
        <v>0</v>
      </c>
      <c r="U268" s="345">
        <f t="shared" si="50"/>
        <v>0</v>
      </c>
      <c r="V268" s="345">
        <f t="shared" si="51"/>
        <v>0</v>
      </c>
      <c r="W268" s="345">
        <f t="shared" si="52"/>
        <v>0</v>
      </c>
      <c r="X268" s="154" t="str">
        <f>""</f>
        <v/>
      </c>
      <c r="Y268" s="355" t="str">
        <f>IF(Tableau_Complet[[#This Row],[ÉLÉMENTS]]="","",Tableau_Complet[[#This Row],[ÉLÉMENTS]])</f>
        <v>Chaudière pour chauffage</v>
      </c>
      <c r="Z268" s="356" t="str">
        <f>IF(Tableau_Complet[[#This Row],[NIVEAU DE PRIORITÉ]]="","",Tableau_Complet[[#This Row],[NIVEAU DE PRIORITÉ]])</f>
        <v>n/a</v>
      </c>
      <c r="AA268" s="356">
        <f>IF(Tableau_Complet[[#This Row],[COÛTS DE REMPLACEMENT (dollars 2024) avant Taxes]]="","",Tableau_Complet[[#This Row],[COÛTS DE REMPLACEMENT (dollars 2024) avant Taxes]])</f>
        <v>0</v>
      </c>
      <c r="AB268" s="273" t="s">
        <v>121</v>
      </c>
      <c r="AC268" s="273" t="s">
        <v>127</v>
      </c>
      <c r="AD268" s="273" t="s">
        <v>127</v>
      </c>
      <c r="AE268" s="356">
        <f t="shared" si="53"/>
        <v>0</v>
      </c>
      <c r="AF268" s="356">
        <f t="shared" si="54"/>
        <v>0</v>
      </c>
      <c r="AG268" s="356">
        <f t="shared" si="55"/>
        <v>0</v>
      </c>
      <c r="AP268" s="22"/>
      <c r="AR268" s="23"/>
      <c r="AS268" s="13"/>
      <c r="AT268" s="22"/>
      <c r="AU268" s="23"/>
      <c r="AY268" s="14"/>
      <c r="AZ268" s="24"/>
    </row>
    <row r="269" spans="1:52" s="21" customFormat="1" ht="18" x14ac:dyDescent="0.25">
      <c r="A269" s="73"/>
      <c r="B269" s="73"/>
      <c r="C269" s="74"/>
      <c r="D269" s="74"/>
      <c r="E269" s="74"/>
      <c r="F269" s="74"/>
      <c r="G269" s="74"/>
      <c r="H269" s="75"/>
      <c r="I269" s="76"/>
      <c r="J269" s="77"/>
      <c r="K269" s="78"/>
      <c r="L269" s="79"/>
      <c r="M269" s="250"/>
      <c r="N269" s="337"/>
      <c r="O269" s="269"/>
      <c r="P269" s="346">
        <f>IF(M269="Urgent",L269,0)</f>
        <v>0</v>
      </c>
      <c r="Q269" s="347">
        <f>IF(M269="Prioritaire",L269,0)</f>
        <v>0</v>
      </c>
      <c r="R269" s="347">
        <f>IF(M269="Requis",L269,0)</f>
        <v>0</v>
      </c>
      <c r="S269" s="348">
        <f>IF(M269="Recommandé",L269,0)</f>
        <v>0</v>
      </c>
      <c r="T269" s="349">
        <f t="shared" si="49"/>
        <v>0</v>
      </c>
      <c r="U269" s="345">
        <f t="shared" si="50"/>
        <v>0</v>
      </c>
      <c r="V269" s="345">
        <f t="shared" si="51"/>
        <v>0</v>
      </c>
      <c r="W269" s="345">
        <f t="shared" si="52"/>
        <v>0</v>
      </c>
      <c r="X269" s="154" t="str">
        <f>""</f>
        <v/>
      </c>
      <c r="Y269" s="355" t="str">
        <f>IF(Tableau_Complet[[#This Row],[ÉLÉMENTS]]="","",Tableau_Complet[[#This Row],[ÉLÉMENTS]])</f>
        <v/>
      </c>
      <c r="Z269" s="356" t="str">
        <f>IF(Tableau_Complet[[#This Row],[NIVEAU DE PRIORITÉ]]="","",Tableau_Complet[[#This Row],[NIVEAU DE PRIORITÉ]])</f>
        <v/>
      </c>
      <c r="AA269" s="356" t="str">
        <f>IF(Tableau_Complet[[#This Row],[COÛTS DE REMPLACEMENT (dollars 2024) avant Taxes]]="","",Tableau_Complet[[#This Row],[COÛTS DE REMPLACEMENT (dollars 2024) avant Taxes]])</f>
        <v/>
      </c>
      <c r="AB269" s="273" t="s">
        <v>121</v>
      </c>
      <c r="AC269" s="273" t="s">
        <v>127</v>
      </c>
      <c r="AD269" s="273" t="s">
        <v>127</v>
      </c>
      <c r="AE269" s="356" t="str">
        <f t="shared" si="53"/>
        <v/>
      </c>
      <c r="AF269" s="356" t="str">
        <f t="shared" si="54"/>
        <v/>
      </c>
      <c r="AG269" s="356" t="str">
        <f t="shared" si="55"/>
        <v/>
      </c>
      <c r="AP269" s="22"/>
      <c r="AR269" s="23"/>
      <c r="AS269" s="13"/>
      <c r="AT269" s="22"/>
      <c r="AU269" s="23"/>
      <c r="AY269" s="14"/>
      <c r="AZ269" s="24"/>
    </row>
    <row r="270" spans="1:52" s="21" customFormat="1" ht="18" x14ac:dyDescent="0.25">
      <c r="A270" s="73"/>
      <c r="B270" s="73"/>
      <c r="C270" s="74"/>
      <c r="D270" s="74"/>
      <c r="E270" s="74"/>
      <c r="F270" s="74"/>
      <c r="G270" s="74"/>
      <c r="H270" s="75"/>
      <c r="I270" s="76"/>
      <c r="J270" s="77"/>
      <c r="K270" s="78"/>
      <c r="L270" s="79"/>
      <c r="M270" s="250"/>
      <c r="N270" s="337"/>
      <c r="O270" s="269"/>
      <c r="P270" s="346">
        <f t="shared" si="56"/>
        <v>0</v>
      </c>
      <c r="Q270" s="347">
        <f t="shared" si="57"/>
        <v>0</v>
      </c>
      <c r="R270" s="347">
        <f t="shared" si="58"/>
        <v>0</v>
      </c>
      <c r="S270" s="348">
        <f t="shared" si="59"/>
        <v>0</v>
      </c>
      <c r="T270" s="349">
        <f t="shared" ref="T270:T325" si="60">IF(AND(K270&gt;=0,K270&lt;2),L270,0)</f>
        <v>0</v>
      </c>
      <c r="U270" s="345">
        <f t="shared" ref="U270:U325" si="61">IF(AND(K270&gt;=2,K270&lt;6),L270,0)</f>
        <v>0</v>
      </c>
      <c r="V270" s="345">
        <f t="shared" ref="V270:V325" si="62">IF(AND(K270&gt;=6,K270&lt;11),L270,0)</f>
        <v>0</v>
      </c>
      <c r="W270" s="345">
        <f t="shared" ref="W270:W325" si="63">IF(AND(K270&gt;=11,K270&lt;26),L270,0)</f>
        <v>0</v>
      </c>
      <c r="X270" s="154" t="str">
        <f>""</f>
        <v/>
      </c>
      <c r="Y270" s="355" t="str">
        <f>IF(Tableau_Complet[[#This Row],[ÉLÉMENTS]]="","",Tableau_Complet[[#This Row],[ÉLÉMENTS]])</f>
        <v/>
      </c>
      <c r="Z270" s="356" t="str">
        <f>IF(Tableau_Complet[[#This Row],[NIVEAU DE PRIORITÉ]]="","",Tableau_Complet[[#This Row],[NIVEAU DE PRIORITÉ]])</f>
        <v/>
      </c>
      <c r="AA270" s="356" t="str">
        <f>IF(Tableau_Complet[[#This Row],[COÛTS DE REMPLACEMENT (dollars 2024) avant Taxes]]="","",Tableau_Complet[[#This Row],[COÛTS DE REMPLACEMENT (dollars 2024) avant Taxes]])</f>
        <v/>
      </c>
      <c r="AB270" s="273" t="s">
        <v>121</v>
      </c>
      <c r="AC270" s="273" t="s">
        <v>127</v>
      </c>
      <c r="AD270" s="273" t="s">
        <v>127</v>
      </c>
      <c r="AE270" s="356" t="str">
        <f t="shared" ref="AE270:AE325" si="64">IF(AA270="","",IF(AB270="Oui",AA270,0))</f>
        <v/>
      </c>
      <c r="AF270" s="356" t="str">
        <f t="shared" ref="AF270:AF325" si="65">IF($AA270="","",IF(AC270="Oui",$AA270,0))</f>
        <v/>
      </c>
      <c r="AG270" s="356" t="str">
        <f t="shared" ref="AG270:AG325" si="66">IF($AA270="","",IF(AD270="Oui",$AA270,0))</f>
        <v/>
      </c>
      <c r="AP270" s="22"/>
      <c r="AR270" s="23"/>
      <c r="AS270" s="13"/>
      <c r="AT270" s="22"/>
      <c r="AU270" s="23"/>
      <c r="AY270" s="14"/>
      <c r="AZ270" s="24"/>
    </row>
    <row r="271" spans="1:52" s="21" customFormat="1" ht="72" x14ac:dyDescent="0.25">
      <c r="A271" s="124" t="s">
        <v>343</v>
      </c>
      <c r="B271" s="124"/>
      <c r="C271" s="125" t="s">
        <v>344</v>
      </c>
      <c r="D271" s="125"/>
      <c r="E271" s="125"/>
      <c r="F271" s="125"/>
      <c r="G271" s="125"/>
      <c r="H271" s="126"/>
      <c r="I271" s="127"/>
      <c r="J271" s="128"/>
      <c r="K271" s="129"/>
      <c r="L271" s="130"/>
      <c r="M271" s="131"/>
      <c r="N271" s="132">
        <f>SUM(L272:L275)</f>
        <v>0</v>
      </c>
      <c r="O271" s="124"/>
      <c r="P271" s="121">
        <f t="shared" si="56"/>
        <v>0</v>
      </c>
      <c r="Q271" s="122">
        <f t="shared" si="57"/>
        <v>0</v>
      </c>
      <c r="R271" s="122">
        <f t="shared" si="58"/>
        <v>0</v>
      </c>
      <c r="S271" s="123">
        <f t="shared" si="59"/>
        <v>0</v>
      </c>
      <c r="T271" s="133">
        <f t="shared" si="60"/>
        <v>0</v>
      </c>
      <c r="U271" s="134">
        <f t="shared" si="61"/>
        <v>0</v>
      </c>
      <c r="V271" s="134">
        <f t="shared" si="62"/>
        <v>0</v>
      </c>
      <c r="W271" s="134">
        <f t="shared" si="63"/>
        <v>0</v>
      </c>
      <c r="X271" s="155" t="str">
        <f>""</f>
        <v/>
      </c>
      <c r="Y271" s="156" t="str">
        <f>IF(Tableau_Complet[[#This Row],[ÉLÉMENTS]]="","",Tableau_Complet[[#This Row],[ÉLÉMENTS]])</f>
        <v>SYSTÈME CENTRAL DE refroidisment (eau mitigé, eau froide , refrigerent)</v>
      </c>
      <c r="Z271" s="155" t="str">
        <f>IF(Tableau_Complet[[#This Row],[NIVEAU DE PRIORITÉ]]="","",Tableau_Complet[[#This Row],[NIVEAU DE PRIORITÉ]])</f>
        <v/>
      </c>
      <c r="AA271" s="155" t="str">
        <f>IF(Tableau_Complet[[#This Row],[COÛTS DE REMPLACEMENT (dollars 2024) avant Taxes]]="","",Tableau_Complet[[#This Row],[COÛTS DE REMPLACEMENT (dollars 2024) avant Taxes]])</f>
        <v/>
      </c>
      <c r="AB271" s="135" t="s">
        <v>121</v>
      </c>
      <c r="AC271" s="135" t="s">
        <v>121</v>
      </c>
      <c r="AD271" s="135" t="s">
        <v>121</v>
      </c>
      <c r="AE271" s="155" t="str">
        <f t="shared" si="64"/>
        <v/>
      </c>
      <c r="AF271" s="155" t="str">
        <f t="shared" si="65"/>
        <v/>
      </c>
      <c r="AG271" s="155" t="str">
        <f t="shared" si="66"/>
        <v/>
      </c>
      <c r="AP271" s="22"/>
      <c r="AR271" s="23"/>
      <c r="AS271" s="13"/>
      <c r="AT271" s="22"/>
      <c r="AU271" s="23"/>
      <c r="AY271" s="14"/>
      <c r="AZ271" s="24"/>
    </row>
    <row r="272" spans="1:52" s="137" customFormat="1" ht="125.1" customHeight="1" x14ac:dyDescent="0.25">
      <c r="A272" s="73"/>
      <c r="B272" s="73"/>
      <c r="C272" s="74" t="s">
        <v>345</v>
      </c>
      <c r="D272" s="74" t="s">
        <v>154</v>
      </c>
      <c r="E272" s="74"/>
      <c r="F272" s="74"/>
      <c r="G272" s="74">
        <v>0</v>
      </c>
      <c r="H272" s="75" t="s">
        <v>133</v>
      </c>
      <c r="I272" s="76"/>
      <c r="J272" s="77"/>
      <c r="K272" s="78"/>
      <c r="L272" s="79">
        <v>0</v>
      </c>
      <c r="M272" s="250" t="s">
        <v>134</v>
      </c>
      <c r="N272" s="337"/>
      <c r="O272" s="269"/>
      <c r="P272" s="346">
        <f t="shared" si="56"/>
        <v>0</v>
      </c>
      <c r="Q272" s="347">
        <f t="shared" si="57"/>
        <v>0</v>
      </c>
      <c r="R272" s="347">
        <f t="shared" si="58"/>
        <v>0</v>
      </c>
      <c r="S272" s="348">
        <f t="shared" si="59"/>
        <v>0</v>
      </c>
      <c r="T272" s="349">
        <f t="shared" si="60"/>
        <v>0</v>
      </c>
      <c r="U272" s="345">
        <f t="shared" si="61"/>
        <v>0</v>
      </c>
      <c r="V272" s="345">
        <f t="shared" si="62"/>
        <v>0</v>
      </c>
      <c r="W272" s="345">
        <f t="shared" si="63"/>
        <v>0</v>
      </c>
      <c r="X272" s="154" t="str">
        <f>""</f>
        <v/>
      </c>
      <c r="Y272" s="355" t="str">
        <f>IF(Tableau_Complet[[#This Row],[ÉLÉMENTS]]="","",Tableau_Complet[[#This Row],[ÉLÉMENTS]])</f>
        <v xml:space="preserve">Tour d'Eau </v>
      </c>
      <c r="Z272" s="356" t="str">
        <f>IF(Tableau_Complet[[#This Row],[NIVEAU DE PRIORITÉ]]="","",Tableau_Complet[[#This Row],[NIVEAU DE PRIORITÉ]])</f>
        <v>n/a</v>
      </c>
      <c r="AA272" s="356">
        <f>IF(Tableau_Complet[[#This Row],[COÛTS DE REMPLACEMENT (dollars 2024) avant Taxes]]="","",Tableau_Complet[[#This Row],[COÛTS DE REMPLACEMENT (dollars 2024) avant Taxes]])</f>
        <v>0</v>
      </c>
      <c r="AB272" s="273" t="s">
        <v>121</v>
      </c>
      <c r="AC272" s="273" t="s">
        <v>127</v>
      </c>
      <c r="AD272" s="273" t="s">
        <v>127</v>
      </c>
      <c r="AE272" s="356">
        <f t="shared" si="64"/>
        <v>0</v>
      </c>
      <c r="AF272" s="356">
        <f t="shared" si="65"/>
        <v>0</v>
      </c>
      <c r="AG272" s="356">
        <f t="shared" si="66"/>
        <v>0</v>
      </c>
      <c r="AP272" s="138"/>
      <c r="AR272" s="139"/>
      <c r="AS272" s="140"/>
      <c r="AT272" s="138"/>
      <c r="AU272" s="139"/>
      <c r="AY272" s="141"/>
      <c r="AZ272" s="142"/>
    </row>
    <row r="273" spans="1:52" s="21" customFormat="1" ht="18" x14ac:dyDescent="0.25">
      <c r="A273" s="73"/>
      <c r="B273" s="73"/>
      <c r="C273" s="74" t="s">
        <v>346</v>
      </c>
      <c r="D273" s="74" t="s">
        <v>154</v>
      </c>
      <c r="E273" s="74"/>
      <c r="F273" s="74"/>
      <c r="G273" s="74">
        <v>0</v>
      </c>
      <c r="H273" s="75" t="s">
        <v>133</v>
      </c>
      <c r="I273" s="76"/>
      <c r="J273" s="77"/>
      <c r="K273" s="78"/>
      <c r="L273" s="79">
        <v>0</v>
      </c>
      <c r="M273" s="250" t="s">
        <v>134</v>
      </c>
      <c r="N273" s="337"/>
      <c r="O273" s="269"/>
      <c r="P273" s="346">
        <f t="shared" si="56"/>
        <v>0</v>
      </c>
      <c r="Q273" s="347">
        <f t="shared" si="57"/>
        <v>0</v>
      </c>
      <c r="R273" s="347">
        <f t="shared" si="58"/>
        <v>0</v>
      </c>
      <c r="S273" s="348">
        <f t="shared" si="59"/>
        <v>0</v>
      </c>
      <c r="T273" s="349">
        <f t="shared" si="60"/>
        <v>0</v>
      </c>
      <c r="U273" s="345">
        <f t="shared" si="61"/>
        <v>0</v>
      </c>
      <c r="V273" s="345">
        <f t="shared" si="62"/>
        <v>0</v>
      </c>
      <c r="W273" s="345">
        <f t="shared" si="63"/>
        <v>0</v>
      </c>
      <c r="X273" s="154" t="str">
        <f>""</f>
        <v/>
      </c>
      <c r="Y273" s="355" t="str">
        <f>IF(Tableau_Complet[[#This Row],[ÉLÉMENTS]]="","",Tableau_Complet[[#This Row],[ÉLÉMENTS]])</f>
        <v>Refroidisseur (Chiller)</v>
      </c>
      <c r="Z273" s="356" t="str">
        <f>IF(Tableau_Complet[[#This Row],[NIVEAU DE PRIORITÉ]]="","",Tableau_Complet[[#This Row],[NIVEAU DE PRIORITÉ]])</f>
        <v>n/a</v>
      </c>
      <c r="AA273" s="356">
        <f>IF(Tableau_Complet[[#This Row],[COÛTS DE REMPLACEMENT (dollars 2024) avant Taxes]]="","",Tableau_Complet[[#This Row],[COÛTS DE REMPLACEMENT (dollars 2024) avant Taxes]])</f>
        <v>0</v>
      </c>
      <c r="AB273" s="273" t="s">
        <v>121</v>
      </c>
      <c r="AC273" s="273" t="s">
        <v>127</v>
      </c>
      <c r="AD273" s="273" t="s">
        <v>127</v>
      </c>
      <c r="AE273" s="356">
        <f t="shared" si="64"/>
        <v>0</v>
      </c>
      <c r="AF273" s="356">
        <f t="shared" si="65"/>
        <v>0</v>
      </c>
      <c r="AG273" s="356">
        <f t="shared" si="66"/>
        <v>0</v>
      </c>
      <c r="AP273" s="22"/>
      <c r="AR273" s="23"/>
      <c r="AS273" s="13"/>
      <c r="AT273" s="22"/>
      <c r="AU273" s="23"/>
      <c r="AY273" s="14"/>
      <c r="AZ273" s="24"/>
    </row>
    <row r="274" spans="1:52" s="137" customFormat="1" ht="150" customHeight="1" x14ac:dyDescent="0.25">
      <c r="A274" s="73"/>
      <c r="B274" s="73"/>
      <c r="C274" s="74" t="s">
        <v>347</v>
      </c>
      <c r="D274" s="74" t="s">
        <v>154</v>
      </c>
      <c r="E274" s="74"/>
      <c r="F274" s="74"/>
      <c r="G274" s="74">
        <v>0</v>
      </c>
      <c r="H274" s="75" t="s">
        <v>133</v>
      </c>
      <c r="I274" s="76"/>
      <c r="J274" s="77"/>
      <c r="K274" s="78"/>
      <c r="L274" s="79">
        <v>0</v>
      </c>
      <c r="M274" s="250" t="s">
        <v>134</v>
      </c>
      <c r="N274" s="337"/>
      <c r="O274" s="269"/>
      <c r="P274" s="346">
        <f t="shared" si="56"/>
        <v>0</v>
      </c>
      <c r="Q274" s="347">
        <f t="shared" si="57"/>
        <v>0</v>
      </c>
      <c r="R274" s="347">
        <f t="shared" si="58"/>
        <v>0</v>
      </c>
      <c r="S274" s="348">
        <f t="shared" si="59"/>
        <v>0</v>
      </c>
      <c r="T274" s="349">
        <f t="shared" si="60"/>
        <v>0</v>
      </c>
      <c r="U274" s="345">
        <f t="shared" si="61"/>
        <v>0</v>
      </c>
      <c r="V274" s="345">
        <f t="shared" si="62"/>
        <v>0</v>
      </c>
      <c r="W274" s="345">
        <f t="shared" si="63"/>
        <v>0</v>
      </c>
      <c r="X274" s="154" t="str">
        <f>""</f>
        <v/>
      </c>
      <c r="Y274" s="355" t="str">
        <f>IF(Tableau_Complet[[#This Row],[ÉLÉMENTS]]="","",Tableau_Complet[[#This Row],[ÉLÉMENTS]])</f>
        <v>Condenseur commune - independant</v>
      </c>
      <c r="Z274" s="356" t="str">
        <f>IF(Tableau_Complet[[#This Row],[NIVEAU DE PRIORITÉ]]="","",Tableau_Complet[[#This Row],[NIVEAU DE PRIORITÉ]])</f>
        <v>n/a</v>
      </c>
      <c r="AA274" s="356">
        <f>IF(Tableau_Complet[[#This Row],[COÛTS DE REMPLACEMENT (dollars 2024) avant Taxes]]="","",Tableau_Complet[[#This Row],[COÛTS DE REMPLACEMENT (dollars 2024) avant Taxes]])</f>
        <v>0</v>
      </c>
      <c r="AB274" s="273" t="s">
        <v>121</v>
      </c>
      <c r="AC274" s="273" t="s">
        <v>127</v>
      </c>
      <c r="AD274" s="273" t="s">
        <v>127</v>
      </c>
      <c r="AE274" s="356">
        <f t="shared" si="64"/>
        <v>0</v>
      </c>
      <c r="AF274" s="356">
        <f t="shared" si="65"/>
        <v>0</v>
      </c>
      <c r="AG274" s="356">
        <f t="shared" si="66"/>
        <v>0</v>
      </c>
      <c r="AP274" s="138"/>
      <c r="AR274" s="139"/>
      <c r="AS274" s="140"/>
      <c r="AT274" s="138"/>
      <c r="AU274" s="139"/>
      <c r="AY274" s="141"/>
      <c r="AZ274" s="142"/>
    </row>
    <row r="275" spans="1:52" s="21" customFormat="1" ht="18" x14ac:dyDescent="0.25">
      <c r="A275" s="73"/>
      <c r="B275" s="73"/>
      <c r="C275" s="74"/>
      <c r="D275" s="74"/>
      <c r="E275" s="74"/>
      <c r="F275" s="74"/>
      <c r="G275" s="74"/>
      <c r="H275" s="75"/>
      <c r="I275" s="76"/>
      <c r="J275" s="77"/>
      <c r="K275" s="78"/>
      <c r="L275" s="79"/>
      <c r="M275" s="250"/>
      <c r="N275" s="337"/>
      <c r="O275" s="269"/>
      <c r="P275" s="346">
        <f t="shared" si="56"/>
        <v>0</v>
      </c>
      <c r="Q275" s="347">
        <f t="shared" si="57"/>
        <v>0</v>
      </c>
      <c r="R275" s="347">
        <f t="shared" si="58"/>
        <v>0</v>
      </c>
      <c r="S275" s="348">
        <f t="shared" si="59"/>
        <v>0</v>
      </c>
      <c r="T275" s="349">
        <f t="shared" si="60"/>
        <v>0</v>
      </c>
      <c r="U275" s="345">
        <f t="shared" si="61"/>
        <v>0</v>
      </c>
      <c r="V275" s="345">
        <f t="shared" si="62"/>
        <v>0</v>
      </c>
      <c r="W275" s="345">
        <f t="shared" si="63"/>
        <v>0</v>
      </c>
      <c r="X275" s="154" t="str">
        <f>""</f>
        <v/>
      </c>
      <c r="Y275" s="355" t="str">
        <f>IF(Tableau_Complet[[#This Row],[ÉLÉMENTS]]="","",Tableau_Complet[[#This Row],[ÉLÉMENTS]])</f>
        <v/>
      </c>
      <c r="Z275" s="356" t="str">
        <f>IF(Tableau_Complet[[#This Row],[NIVEAU DE PRIORITÉ]]="","",Tableau_Complet[[#This Row],[NIVEAU DE PRIORITÉ]])</f>
        <v/>
      </c>
      <c r="AA275" s="356" t="str">
        <f>IF(Tableau_Complet[[#This Row],[COÛTS DE REMPLACEMENT (dollars 2024) avant Taxes]]="","",Tableau_Complet[[#This Row],[COÛTS DE REMPLACEMENT (dollars 2024) avant Taxes]])</f>
        <v/>
      </c>
      <c r="AB275" s="273" t="s">
        <v>121</v>
      </c>
      <c r="AC275" s="273" t="s">
        <v>127</v>
      </c>
      <c r="AD275" s="273" t="s">
        <v>127</v>
      </c>
      <c r="AE275" s="356" t="str">
        <f t="shared" si="64"/>
        <v/>
      </c>
      <c r="AF275" s="356" t="str">
        <f t="shared" si="65"/>
        <v/>
      </c>
      <c r="AG275" s="356" t="str">
        <f t="shared" si="66"/>
        <v/>
      </c>
      <c r="AP275" s="22"/>
      <c r="AR275" s="23"/>
      <c r="AS275" s="13"/>
      <c r="AT275" s="22"/>
      <c r="AU275" s="23"/>
      <c r="AY275" s="14"/>
      <c r="AZ275" s="24"/>
    </row>
    <row r="276" spans="1:52" s="21" customFormat="1" ht="108" x14ac:dyDescent="0.25">
      <c r="A276" s="124" t="s">
        <v>348</v>
      </c>
      <c r="B276" s="124"/>
      <c r="C276" s="125" t="s">
        <v>349</v>
      </c>
      <c r="D276" s="125"/>
      <c r="E276" s="125"/>
      <c r="F276" s="125"/>
      <c r="G276" s="125"/>
      <c r="H276" s="126"/>
      <c r="I276" s="127"/>
      <c r="J276" s="128"/>
      <c r="K276" s="129"/>
      <c r="L276" s="130"/>
      <c r="M276" s="131"/>
      <c r="N276" s="132">
        <f>SUM(L277:L294)</f>
        <v>0</v>
      </c>
      <c r="O276" s="124"/>
      <c r="P276" s="121">
        <f t="shared" si="56"/>
        <v>0</v>
      </c>
      <c r="Q276" s="122">
        <f t="shared" si="57"/>
        <v>0</v>
      </c>
      <c r="R276" s="122">
        <f t="shared" si="58"/>
        <v>0</v>
      </c>
      <c r="S276" s="123">
        <f t="shared" si="59"/>
        <v>0</v>
      </c>
      <c r="T276" s="133">
        <f t="shared" si="60"/>
        <v>0</v>
      </c>
      <c r="U276" s="134">
        <f t="shared" si="61"/>
        <v>0</v>
      </c>
      <c r="V276" s="134">
        <f t="shared" si="62"/>
        <v>0</v>
      </c>
      <c r="W276" s="134">
        <f t="shared" si="63"/>
        <v>0</v>
      </c>
      <c r="X276" s="135" t="str">
        <f>""</f>
        <v/>
      </c>
      <c r="Y276" s="136" t="str">
        <f>IF(Tableau_Complet[[#This Row],[ÉLÉMENTS]]="","",Tableau_Complet[[#This Row],[ÉLÉMENTS]])</f>
        <v>Système de ventilation central (incluant climatisation et chauffage si présents)</v>
      </c>
      <c r="Z276" s="135" t="str">
        <f>IF(Tableau_Complet[[#This Row],[NIVEAU DE PRIORITÉ]]="","",Tableau_Complet[[#This Row],[NIVEAU DE PRIORITÉ]])</f>
        <v/>
      </c>
      <c r="AA276" s="135" t="str">
        <f>IF(Tableau_Complet[[#This Row],[COÛTS DE REMPLACEMENT (dollars 2024) avant Taxes]]="","",Tableau_Complet[[#This Row],[COÛTS DE REMPLACEMENT (dollars 2024) avant Taxes]])</f>
        <v/>
      </c>
      <c r="AB276" s="135" t="s">
        <v>121</v>
      </c>
      <c r="AC276" s="135" t="s">
        <v>121</v>
      </c>
      <c r="AD276" s="135" t="s">
        <v>121</v>
      </c>
      <c r="AE276" s="135" t="str">
        <f t="shared" si="64"/>
        <v/>
      </c>
      <c r="AF276" s="135" t="str">
        <f t="shared" si="65"/>
        <v/>
      </c>
      <c r="AG276" s="135" t="str">
        <f t="shared" si="66"/>
        <v/>
      </c>
      <c r="AP276" s="22"/>
      <c r="AR276" s="23"/>
      <c r="AS276" s="13"/>
      <c r="AT276" s="22"/>
      <c r="AU276" s="23"/>
      <c r="AY276" s="14"/>
      <c r="AZ276" s="24"/>
    </row>
    <row r="277" spans="1:52" s="21" customFormat="1" ht="54" x14ac:dyDescent="0.25">
      <c r="A277" s="73"/>
      <c r="B277" s="73"/>
      <c r="C277" s="74" t="s">
        <v>350</v>
      </c>
      <c r="D277" s="74" t="s">
        <v>154</v>
      </c>
      <c r="E277" s="74"/>
      <c r="F277" s="74"/>
      <c r="G277" s="74">
        <v>0</v>
      </c>
      <c r="H277" s="75" t="s">
        <v>133</v>
      </c>
      <c r="I277" s="76"/>
      <c r="J277" s="77"/>
      <c r="K277" s="78"/>
      <c r="L277" s="79">
        <v>0</v>
      </c>
      <c r="M277" s="250" t="s">
        <v>134</v>
      </c>
      <c r="N277" s="337"/>
      <c r="O277" s="269"/>
      <c r="P277" s="346">
        <f t="shared" si="56"/>
        <v>0</v>
      </c>
      <c r="Q277" s="347">
        <f t="shared" si="57"/>
        <v>0</v>
      </c>
      <c r="R277" s="347">
        <f t="shared" si="58"/>
        <v>0</v>
      </c>
      <c r="S277" s="348">
        <f t="shared" si="59"/>
        <v>0</v>
      </c>
      <c r="T277" s="349">
        <f t="shared" si="60"/>
        <v>0</v>
      </c>
      <c r="U277" s="345">
        <f t="shared" si="61"/>
        <v>0</v>
      </c>
      <c r="V277" s="345">
        <f t="shared" si="62"/>
        <v>0</v>
      </c>
      <c r="W277" s="345">
        <f t="shared" si="63"/>
        <v>0</v>
      </c>
      <c r="X277" s="154" t="str">
        <f>""</f>
        <v/>
      </c>
      <c r="Y277" s="355" t="str">
        <f>IF(Tableau_Complet[[#This Row],[ÉLÉMENTS]]="","",Tableau_Complet[[#This Row],[ÉLÉMENTS]])</f>
        <v>Distribution de CVCA (gaines de ventilation etc..)</v>
      </c>
      <c r="Z277" s="356" t="str">
        <f>IF(Tableau_Complet[[#This Row],[NIVEAU DE PRIORITÉ]]="","",Tableau_Complet[[#This Row],[NIVEAU DE PRIORITÉ]])</f>
        <v>n/a</v>
      </c>
      <c r="AA277" s="356">
        <f>IF(Tableau_Complet[[#This Row],[COÛTS DE REMPLACEMENT (dollars 2024) avant Taxes]]="","",Tableau_Complet[[#This Row],[COÛTS DE REMPLACEMENT (dollars 2024) avant Taxes]])</f>
        <v>0</v>
      </c>
      <c r="AB277" s="273" t="s">
        <v>121</v>
      </c>
      <c r="AC277" s="273" t="s">
        <v>127</v>
      </c>
      <c r="AD277" s="273" t="s">
        <v>127</v>
      </c>
      <c r="AE277" s="356">
        <f t="shared" si="64"/>
        <v>0</v>
      </c>
      <c r="AF277" s="356">
        <f t="shared" si="65"/>
        <v>0</v>
      </c>
      <c r="AG277" s="356">
        <f t="shared" si="66"/>
        <v>0</v>
      </c>
      <c r="AP277" s="22"/>
      <c r="AR277" s="23"/>
      <c r="AS277" s="13"/>
      <c r="AT277" s="22"/>
      <c r="AU277" s="23"/>
      <c r="AY277" s="14"/>
      <c r="AZ277" s="24"/>
    </row>
    <row r="278" spans="1:52" s="21" customFormat="1" ht="36" x14ac:dyDescent="0.25">
      <c r="A278" s="73"/>
      <c r="B278" s="73"/>
      <c r="C278" s="74" t="s">
        <v>351</v>
      </c>
      <c r="D278" s="74" t="s">
        <v>154</v>
      </c>
      <c r="E278" s="74"/>
      <c r="F278" s="74"/>
      <c r="G278" s="74">
        <v>0</v>
      </c>
      <c r="H278" s="75" t="s">
        <v>133</v>
      </c>
      <c r="I278" s="76"/>
      <c r="J278" s="77"/>
      <c r="K278" s="78"/>
      <c r="L278" s="79">
        <v>0</v>
      </c>
      <c r="M278" s="250" t="s">
        <v>134</v>
      </c>
      <c r="N278" s="337"/>
      <c r="O278" s="269"/>
      <c r="P278" s="346">
        <f t="shared" si="56"/>
        <v>0</v>
      </c>
      <c r="Q278" s="347">
        <f t="shared" si="57"/>
        <v>0</v>
      </c>
      <c r="R278" s="347">
        <f t="shared" si="58"/>
        <v>0</v>
      </c>
      <c r="S278" s="348">
        <f t="shared" si="59"/>
        <v>0</v>
      </c>
      <c r="T278" s="349">
        <f t="shared" si="60"/>
        <v>0</v>
      </c>
      <c r="U278" s="345">
        <f t="shared" si="61"/>
        <v>0</v>
      </c>
      <c r="V278" s="345">
        <f t="shared" si="62"/>
        <v>0</v>
      </c>
      <c r="W278" s="345">
        <f t="shared" si="63"/>
        <v>0</v>
      </c>
      <c r="X278" s="154" t="str">
        <f>""</f>
        <v/>
      </c>
      <c r="Y278" s="355" t="str">
        <f>IF(Tableau_Complet[[#This Row],[ÉLÉMENTS]]="","",Tableau_Complet[[#This Row],[ÉLÉMENTS]])</f>
        <v>Système d'alimentation et de distribution d'air</v>
      </c>
      <c r="Z278" s="356" t="str">
        <f>IF(Tableau_Complet[[#This Row],[NIVEAU DE PRIORITÉ]]="","",Tableau_Complet[[#This Row],[NIVEAU DE PRIORITÉ]])</f>
        <v>n/a</v>
      </c>
      <c r="AA278" s="356">
        <f>IF(Tableau_Complet[[#This Row],[COÛTS DE REMPLACEMENT (dollars 2024) avant Taxes]]="","",Tableau_Complet[[#This Row],[COÛTS DE REMPLACEMENT (dollars 2024) avant Taxes]])</f>
        <v>0</v>
      </c>
      <c r="AB278" s="273" t="s">
        <v>121</v>
      </c>
      <c r="AC278" s="273" t="s">
        <v>127</v>
      </c>
      <c r="AD278" s="273" t="s">
        <v>127</v>
      </c>
      <c r="AE278" s="356">
        <f t="shared" si="64"/>
        <v>0</v>
      </c>
      <c r="AF278" s="356">
        <f t="shared" si="65"/>
        <v>0</v>
      </c>
      <c r="AG278" s="356">
        <f t="shared" si="66"/>
        <v>0</v>
      </c>
      <c r="AP278" s="22"/>
      <c r="AR278" s="23"/>
      <c r="AS278" s="13"/>
      <c r="AT278" s="22"/>
      <c r="AU278" s="23"/>
      <c r="AY278" s="14"/>
      <c r="AZ278" s="24"/>
    </row>
    <row r="279" spans="1:52" s="21" customFormat="1" ht="36" x14ac:dyDescent="0.25">
      <c r="A279" s="73"/>
      <c r="B279" s="73"/>
      <c r="C279" s="74" t="s">
        <v>352</v>
      </c>
      <c r="D279" s="74" t="s">
        <v>154</v>
      </c>
      <c r="E279" s="74"/>
      <c r="F279" s="74"/>
      <c r="G279" s="74">
        <v>0</v>
      </c>
      <c r="H279" s="75" t="s">
        <v>133</v>
      </c>
      <c r="I279" s="76"/>
      <c r="J279" s="77"/>
      <c r="K279" s="78"/>
      <c r="L279" s="79">
        <v>0</v>
      </c>
      <c r="M279" s="250" t="s">
        <v>134</v>
      </c>
      <c r="N279" s="337"/>
      <c r="O279" s="269"/>
      <c r="P279" s="346">
        <f t="shared" si="56"/>
        <v>0</v>
      </c>
      <c r="Q279" s="347">
        <f t="shared" si="57"/>
        <v>0</v>
      </c>
      <c r="R279" s="347">
        <f t="shared" si="58"/>
        <v>0</v>
      </c>
      <c r="S279" s="348">
        <f t="shared" si="59"/>
        <v>0</v>
      </c>
      <c r="T279" s="349">
        <f t="shared" si="60"/>
        <v>0</v>
      </c>
      <c r="U279" s="345">
        <f t="shared" si="61"/>
        <v>0</v>
      </c>
      <c r="V279" s="345">
        <f t="shared" si="62"/>
        <v>0</v>
      </c>
      <c r="W279" s="345">
        <f t="shared" si="63"/>
        <v>0</v>
      </c>
      <c r="X279" s="154" t="str">
        <f>""</f>
        <v/>
      </c>
      <c r="Y279" s="355" t="str">
        <f>IF(Tableau_Complet[[#This Row],[ÉLÉMENTS]]="","",Tableau_Complet[[#This Row],[ÉLÉMENTS]])</f>
        <v>Système d'évacuation d'air (sans échangeur)</v>
      </c>
      <c r="Z279" s="356" t="str">
        <f>IF(Tableau_Complet[[#This Row],[NIVEAU DE PRIORITÉ]]="","",Tableau_Complet[[#This Row],[NIVEAU DE PRIORITÉ]])</f>
        <v>n/a</v>
      </c>
      <c r="AA279" s="356">
        <f>IF(Tableau_Complet[[#This Row],[COÛTS DE REMPLACEMENT (dollars 2024) avant Taxes]]="","",Tableau_Complet[[#This Row],[COÛTS DE REMPLACEMENT (dollars 2024) avant Taxes]])</f>
        <v>0</v>
      </c>
      <c r="AB279" s="273" t="s">
        <v>121</v>
      </c>
      <c r="AC279" s="273" t="s">
        <v>127</v>
      </c>
      <c r="AD279" s="273" t="s">
        <v>127</v>
      </c>
      <c r="AE279" s="356">
        <f t="shared" si="64"/>
        <v>0</v>
      </c>
      <c r="AF279" s="356">
        <f t="shared" si="65"/>
        <v>0</v>
      </c>
      <c r="AG279" s="356">
        <f t="shared" si="66"/>
        <v>0</v>
      </c>
      <c r="AP279" s="22"/>
      <c r="AR279" s="23"/>
      <c r="AS279" s="13"/>
      <c r="AT279" s="22"/>
      <c r="AU279" s="23"/>
      <c r="AY279" s="14"/>
      <c r="AZ279" s="24"/>
    </row>
    <row r="280" spans="1:52" s="21" customFormat="1" ht="72" x14ac:dyDescent="0.25">
      <c r="A280" s="73"/>
      <c r="B280" s="73"/>
      <c r="C280" s="74" t="s">
        <v>353</v>
      </c>
      <c r="D280" s="74" t="s">
        <v>154</v>
      </c>
      <c r="E280" s="74"/>
      <c r="F280" s="74"/>
      <c r="G280" s="74">
        <v>0</v>
      </c>
      <c r="H280" s="75" t="s">
        <v>133</v>
      </c>
      <c r="I280" s="76"/>
      <c r="J280" s="77"/>
      <c r="K280" s="78"/>
      <c r="L280" s="79">
        <v>0</v>
      </c>
      <c r="M280" s="250" t="s">
        <v>134</v>
      </c>
      <c r="N280" s="337"/>
      <c r="O280" s="269"/>
      <c r="P280" s="346">
        <f t="shared" si="56"/>
        <v>0</v>
      </c>
      <c r="Q280" s="347">
        <f t="shared" si="57"/>
        <v>0</v>
      </c>
      <c r="R280" s="347">
        <f t="shared" si="58"/>
        <v>0</v>
      </c>
      <c r="S280" s="348">
        <f t="shared" si="59"/>
        <v>0</v>
      </c>
      <c r="T280" s="349">
        <f t="shared" si="60"/>
        <v>0</v>
      </c>
      <c r="U280" s="345">
        <f t="shared" si="61"/>
        <v>0</v>
      </c>
      <c r="V280" s="345">
        <f t="shared" si="62"/>
        <v>0</v>
      </c>
      <c r="W280" s="345">
        <f t="shared" si="63"/>
        <v>0</v>
      </c>
      <c r="X280" s="154" t="str">
        <f>""</f>
        <v/>
      </c>
      <c r="Y280" s="355" t="str">
        <f>IF(Tableau_Complet[[#This Row],[ÉLÉMENTS]]="","",Tableau_Complet[[#This Row],[ÉLÉMENTS]])</f>
        <v>Ventilateur(s)  (distribution commun/ gaine de ventiation commune)</v>
      </c>
      <c r="Z280" s="356" t="str">
        <f>IF(Tableau_Complet[[#This Row],[NIVEAU DE PRIORITÉ]]="","",Tableau_Complet[[#This Row],[NIVEAU DE PRIORITÉ]])</f>
        <v>n/a</v>
      </c>
      <c r="AA280" s="356">
        <f>IF(Tableau_Complet[[#This Row],[COÛTS DE REMPLACEMENT (dollars 2024) avant Taxes]]="","",Tableau_Complet[[#This Row],[COÛTS DE REMPLACEMENT (dollars 2024) avant Taxes]])</f>
        <v>0</v>
      </c>
      <c r="AB280" s="273" t="s">
        <v>121</v>
      </c>
      <c r="AC280" s="273" t="s">
        <v>127</v>
      </c>
      <c r="AD280" s="273" t="s">
        <v>127</v>
      </c>
      <c r="AE280" s="356">
        <f t="shared" si="64"/>
        <v>0</v>
      </c>
      <c r="AF280" s="356">
        <f t="shared" si="65"/>
        <v>0</v>
      </c>
      <c r="AG280" s="356">
        <f t="shared" si="66"/>
        <v>0</v>
      </c>
      <c r="AP280" s="22"/>
      <c r="AR280" s="23"/>
      <c r="AS280" s="13"/>
      <c r="AT280" s="22"/>
      <c r="AU280" s="23"/>
      <c r="AY280" s="14"/>
      <c r="AZ280" s="24"/>
    </row>
    <row r="281" spans="1:52" s="21" customFormat="1" ht="72" x14ac:dyDescent="0.25">
      <c r="A281" s="73"/>
      <c r="B281" s="73"/>
      <c r="C281" s="74" t="s">
        <v>354</v>
      </c>
      <c r="D281" s="74" t="s">
        <v>154</v>
      </c>
      <c r="E281" s="74"/>
      <c r="F281" s="74"/>
      <c r="G281" s="74">
        <v>0</v>
      </c>
      <c r="H281" s="75" t="s">
        <v>133</v>
      </c>
      <c r="I281" s="76"/>
      <c r="J281" s="77"/>
      <c r="K281" s="78"/>
      <c r="L281" s="79">
        <v>0</v>
      </c>
      <c r="M281" s="250" t="s">
        <v>134</v>
      </c>
      <c r="N281" s="337"/>
      <c r="O281" s="269"/>
      <c r="P281" s="346">
        <f t="shared" si="56"/>
        <v>0</v>
      </c>
      <c r="Q281" s="347">
        <f t="shared" si="57"/>
        <v>0</v>
      </c>
      <c r="R281" s="347">
        <f t="shared" si="58"/>
        <v>0</v>
      </c>
      <c r="S281" s="348">
        <f t="shared" si="59"/>
        <v>0</v>
      </c>
      <c r="T281" s="349">
        <f t="shared" si="60"/>
        <v>0</v>
      </c>
      <c r="U281" s="345">
        <f t="shared" si="61"/>
        <v>0</v>
      </c>
      <c r="V281" s="345">
        <f t="shared" si="62"/>
        <v>0</v>
      </c>
      <c r="W281" s="345">
        <f t="shared" si="63"/>
        <v>0</v>
      </c>
      <c r="X281" s="154" t="str">
        <f>""</f>
        <v/>
      </c>
      <c r="Y281" s="355" t="str">
        <f>IF(Tableau_Complet[[#This Row],[ÉLÉMENTS]]="","",Tableau_Complet[[#This Row],[ÉLÉMENTS]])</f>
        <v>Ventilateurs d'evacuation  pour logements - au toit ou garage</v>
      </c>
      <c r="Z281" s="356" t="str">
        <f>IF(Tableau_Complet[[#This Row],[NIVEAU DE PRIORITÉ]]="","",Tableau_Complet[[#This Row],[NIVEAU DE PRIORITÉ]])</f>
        <v>n/a</v>
      </c>
      <c r="AA281" s="356">
        <f>IF(Tableau_Complet[[#This Row],[COÛTS DE REMPLACEMENT (dollars 2024) avant Taxes]]="","",Tableau_Complet[[#This Row],[COÛTS DE REMPLACEMENT (dollars 2024) avant Taxes]])</f>
        <v>0</v>
      </c>
      <c r="AB281" s="273" t="s">
        <v>121</v>
      </c>
      <c r="AC281" s="273" t="s">
        <v>127</v>
      </c>
      <c r="AD281" s="273" t="s">
        <v>127</v>
      </c>
      <c r="AE281" s="356">
        <f t="shared" si="64"/>
        <v>0</v>
      </c>
      <c r="AF281" s="356">
        <f t="shared" si="65"/>
        <v>0</v>
      </c>
      <c r="AG281" s="356">
        <f t="shared" si="66"/>
        <v>0</v>
      </c>
      <c r="AP281" s="22"/>
      <c r="AR281" s="23"/>
      <c r="AS281" s="13"/>
      <c r="AT281" s="22"/>
      <c r="AU281" s="23"/>
      <c r="AY281" s="14"/>
      <c r="AZ281" s="24"/>
    </row>
    <row r="282" spans="1:52" s="21" customFormat="1" ht="54" x14ac:dyDescent="0.25">
      <c r="A282" s="73"/>
      <c r="B282" s="73"/>
      <c r="C282" s="74" t="s">
        <v>355</v>
      </c>
      <c r="D282" s="74" t="s">
        <v>154</v>
      </c>
      <c r="E282" s="74"/>
      <c r="F282" s="74"/>
      <c r="G282" s="74">
        <v>0</v>
      </c>
      <c r="H282" s="75" t="s">
        <v>133</v>
      </c>
      <c r="I282" s="76"/>
      <c r="J282" s="77"/>
      <c r="K282" s="78"/>
      <c r="L282" s="79">
        <v>0</v>
      </c>
      <c r="M282" s="250" t="s">
        <v>134</v>
      </c>
      <c r="N282" s="337"/>
      <c r="O282" s="269"/>
      <c r="P282" s="346">
        <f t="shared" si="56"/>
        <v>0</v>
      </c>
      <c r="Q282" s="347">
        <f t="shared" si="57"/>
        <v>0</v>
      </c>
      <c r="R282" s="347">
        <f t="shared" si="58"/>
        <v>0</v>
      </c>
      <c r="S282" s="348">
        <f t="shared" si="59"/>
        <v>0</v>
      </c>
      <c r="T282" s="349">
        <f t="shared" si="60"/>
        <v>0</v>
      </c>
      <c r="U282" s="345">
        <f t="shared" si="61"/>
        <v>0</v>
      </c>
      <c r="V282" s="345">
        <f t="shared" si="62"/>
        <v>0</v>
      </c>
      <c r="W282" s="345">
        <f t="shared" si="63"/>
        <v>0</v>
      </c>
      <c r="X282" s="154" t="str">
        <f>""</f>
        <v/>
      </c>
      <c r="Y282" s="355" t="str">
        <f>IF(Tableau_Complet[[#This Row],[ÉLÉMENTS]]="","",Tableau_Complet[[#This Row],[ÉLÉMENTS]])</f>
        <v xml:space="preserve">Ventilateurs d'evacuation  chute a dechets au toit </v>
      </c>
      <c r="Z282" s="356" t="str">
        <f>IF(Tableau_Complet[[#This Row],[NIVEAU DE PRIORITÉ]]="","",Tableau_Complet[[#This Row],[NIVEAU DE PRIORITÉ]])</f>
        <v>n/a</v>
      </c>
      <c r="AA282" s="356">
        <f>IF(Tableau_Complet[[#This Row],[COÛTS DE REMPLACEMENT (dollars 2024) avant Taxes]]="","",Tableau_Complet[[#This Row],[COÛTS DE REMPLACEMENT (dollars 2024) avant Taxes]])</f>
        <v>0</v>
      </c>
      <c r="AB282" s="273" t="s">
        <v>121</v>
      </c>
      <c r="AC282" s="273" t="s">
        <v>127</v>
      </c>
      <c r="AD282" s="273" t="s">
        <v>127</v>
      </c>
      <c r="AE282" s="356">
        <f t="shared" si="64"/>
        <v>0</v>
      </c>
      <c r="AF282" s="356">
        <f t="shared" si="65"/>
        <v>0</v>
      </c>
      <c r="AG282" s="356">
        <f t="shared" si="66"/>
        <v>0</v>
      </c>
      <c r="AP282" s="22"/>
      <c r="AR282" s="23"/>
      <c r="AS282" s="13"/>
      <c r="AT282" s="22"/>
      <c r="AU282" s="23"/>
      <c r="AY282" s="14"/>
      <c r="AZ282" s="24"/>
    </row>
    <row r="283" spans="1:52" s="21" customFormat="1" ht="54" x14ac:dyDescent="0.25">
      <c r="A283" s="73"/>
      <c r="B283" s="73"/>
      <c r="C283" s="74" t="s">
        <v>356</v>
      </c>
      <c r="D283" s="74" t="s">
        <v>154</v>
      </c>
      <c r="E283" s="74"/>
      <c r="F283" s="74"/>
      <c r="G283" s="74">
        <v>0</v>
      </c>
      <c r="H283" s="75" t="s">
        <v>133</v>
      </c>
      <c r="I283" s="76"/>
      <c r="J283" s="77"/>
      <c r="K283" s="78"/>
      <c r="L283" s="79">
        <v>0</v>
      </c>
      <c r="M283" s="250" t="s">
        <v>134</v>
      </c>
      <c r="N283" s="337"/>
      <c r="O283" s="269"/>
      <c r="P283" s="346">
        <f t="shared" si="56"/>
        <v>0</v>
      </c>
      <c r="Q283" s="347">
        <f t="shared" si="57"/>
        <v>0</v>
      </c>
      <c r="R283" s="347">
        <f t="shared" si="58"/>
        <v>0</v>
      </c>
      <c r="S283" s="348">
        <f t="shared" si="59"/>
        <v>0</v>
      </c>
      <c r="T283" s="349">
        <f t="shared" si="60"/>
        <v>0</v>
      </c>
      <c r="U283" s="345">
        <f t="shared" si="61"/>
        <v>0</v>
      </c>
      <c r="V283" s="345">
        <f t="shared" si="62"/>
        <v>0</v>
      </c>
      <c r="W283" s="345">
        <f t="shared" si="63"/>
        <v>0</v>
      </c>
      <c r="X283" s="154" t="str">
        <f>""</f>
        <v/>
      </c>
      <c r="Y283" s="355" t="str">
        <f>IF(Tableau_Complet[[#This Row],[ÉLÉMENTS]]="","",Tableau_Complet[[#This Row],[ÉLÉMENTS]])</f>
        <v xml:space="preserve">Ventilateurs d'evacuation  commun pour des SDBt </v>
      </c>
      <c r="Z283" s="356" t="str">
        <f>IF(Tableau_Complet[[#This Row],[NIVEAU DE PRIORITÉ]]="","",Tableau_Complet[[#This Row],[NIVEAU DE PRIORITÉ]])</f>
        <v>n/a</v>
      </c>
      <c r="AA283" s="356">
        <f>IF(Tableau_Complet[[#This Row],[COÛTS DE REMPLACEMENT (dollars 2024) avant Taxes]]="","",Tableau_Complet[[#This Row],[COÛTS DE REMPLACEMENT (dollars 2024) avant Taxes]])</f>
        <v>0</v>
      </c>
      <c r="AB283" s="273" t="s">
        <v>121</v>
      </c>
      <c r="AC283" s="273" t="s">
        <v>127</v>
      </c>
      <c r="AD283" s="273" t="s">
        <v>127</v>
      </c>
      <c r="AE283" s="356">
        <f t="shared" si="64"/>
        <v>0</v>
      </c>
      <c r="AF283" s="356">
        <f t="shared" si="65"/>
        <v>0</v>
      </c>
      <c r="AG283" s="356">
        <f t="shared" si="66"/>
        <v>0</v>
      </c>
      <c r="AP283" s="22"/>
      <c r="AR283" s="23"/>
      <c r="AS283" s="13"/>
      <c r="AT283" s="22"/>
      <c r="AU283" s="23"/>
      <c r="AY283" s="14"/>
      <c r="AZ283" s="24"/>
    </row>
    <row r="284" spans="1:52" s="21" customFormat="1" ht="72" x14ac:dyDescent="0.25">
      <c r="A284" s="73"/>
      <c r="B284" s="73"/>
      <c r="C284" s="74" t="s">
        <v>357</v>
      </c>
      <c r="D284" s="74" t="s">
        <v>154</v>
      </c>
      <c r="E284" s="74"/>
      <c r="F284" s="74"/>
      <c r="G284" s="74">
        <v>0</v>
      </c>
      <c r="H284" s="75" t="s">
        <v>133</v>
      </c>
      <c r="I284" s="76"/>
      <c r="J284" s="77"/>
      <c r="K284" s="78"/>
      <c r="L284" s="79">
        <v>0</v>
      </c>
      <c r="M284" s="250" t="s">
        <v>134</v>
      </c>
      <c r="N284" s="337"/>
      <c r="O284" s="269"/>
      <c r="P284" s="346">
        <f t="shared" si="56"/>
        <v>0</v>
      </c>
      <c r="Q284" s="347">
        <f t="shared" si="57"/>
        <v>0</v>
      </c>
      <c r="R284" s="347">
        <f t="shared" si="58"/>
        <v>0</v>
      </c>
      <c r="S284" s="348">
        <f t="shared" si="59"/>
        <v>0</v>
      </c>
      <c r="T284" s="349">
        <f t="shared" si="60"/>
        <v>0</v>
      </c>
      <c r="U284" s="345">
        <f t="shared" si="61"/>
        <v>0</v>
      </c>
      <c r="V284" s="345">
        <f t="shared" si="62"/>
        <v>0</v>
      </c>
      <c r="W284" s="345">
        <f t="shared" si="63"/>
        <v>0</v>
      </c>
      <c r="X284" s="154" t="str">
        <f>""</f>
        <v/>
      </c>
      <c r="Y284" s="355" t="str">
        <f>IF(Tableau_Complet[[#This Row],[ÉLÉMENTS]]="","",Tableau_Complet[[#This Row],[ÉLÉMENTS]])</f>
        <v>Climatiseur / Thermopompe  (raccordé au reseau refroidie d'eau CVCA)</v>
      </c>
      <c r="Z284" s="356" t="str">
        <f>IF(Tableau_Complet[[#This Row],[NIVEAU DE PRIORITÉ]]="","",Tableau_Complet[[#This Row],[NIVEAU DE PRIORITÉ]])</f>
        <v>n/a</v>
      </c>
      <c r="AA284" s="356">
        <f>IF(Tableau_Complet[[#This Row],[COÛTS DE REMPLACEMENT (dollars 2024) avant Taxes]]="","",Tableau_Complet[[#This Row],[COÛTS DE REMPLACEMENT (dollars 2024) avant Taxes]])</f>
        <v>0</v>
      </c>
      <c r="AB284" s="273" t="s">
        <v>121</v>
      </c>
      <c r="AC284" s="273" t="s">
        <v>127</v>
      </c>
      <c r="AD284" s="273" t="s">
        <v>127</v>
      </c>
      <c r="AE284" s="356">
        <f t="shared" si="64"/>
        <v>0</v>
      </c>
      <c r="AF284" s="356">
        <f t="shared" si="65"/>
        <v>0</v>
      </c>
      <c r="AG284" s="356">
        <f t="shared" si="66"/>
        <v>0</v>
      </c>
      <c r="AP284" s="22"/>
      <c r="AR284" s="23"/>
      <c r="AS284" s="13"/>
      <c r="AT284" s="22"/>
      <c r="AU284" s="23"/>
      <c r="AY284" s="14"/>
      <c r="AZ284" s="24"/>
    </row>
    <row r="285" spans="1:52" s="21" customFormat="1" ht="72" x14ac:dyDescent="0.25">
      <c r="A285" s="73"/>
      <c r="B285" s="73"/>
      <c r="C285" s="74" t="s">
        <v>358</v>
      </c>
      <c r="D285" s="74" t="s">
        <v>154</v>
      </c>
      <c r="E285" s="74"/>
      <c r="F285" s="74"/>
      <c r="G285" s="74">
        <v>0</v>
      </c>
      <c r="H285" s="75" t="s">
        <v>133</v>
      </c>
      <c r="I285" s="76"/>
      <c r="J285" s="77"/>
      <c r="K285" s="78"/>
      <c r="L285" s="79">
        <v>0</v>
      </c>
      <c r="M285" s="250" t="s">
        <v>134</v>
      </c>
      <c r="N285" s="337"/>
      <c r="O285" s="269"/>
      <c r="P285" s="346">
        <f t="shared" si="56"/>
        <v>0</v>
      </c>
      <c r="Q285" s="347">
        <f t="shared" si="57"/>
        <v>0</v>
      </c>
      <c r="R285" s="347">
        <f t="shared" si="58"/>
        <v>0</v>
      </c>
      <c r="S285" s="348">
        <f t="shared" si="59"/>
        <v>0</v>
      </c>
      <c r="T285" s="349">
        <f t="shared" si="60"/>
        <v>0</v>
      </c>
      <c r="U285" s="345">
        <f t="shared" si="61"/>
        <v>0</v>
      </c>
      <c r="V285" s="345">
        <f t="shared" si="62"/>
        <v>0</v>
      </c>
      <c r="W285" s="345">
        <f t="shared" si="63"/>
        <v>0</v>
      </c>
      <c r="X285" s="154" t="str">
        <f>""</f>
        <v/>
      </c>
      <c r="Y285" s="355" t="str">
        <f>IF(Tableau_Complet[[#This Row],[ÉLÉMENTS]]="","",Tableau_Complet[[#This Row],[ÉLÉMENTS]])</f>
        <v>Évaporateur(s) individuel(s) -   VRF (raccores au reseaude refrigerant commune)</v>
      </c>
      <c r="Z285" s="356" t="str">
        <f>IF(Tableau_Complet[[#This Row],[NIVEAU DE PRIORITÉ]]="","",Tableau_Complet[[#This Row],[NIVEAU DE PRIORITÉ]])</f>
        <v>n/a</v>
      </c>
      <c r="AA285" s="356">
        <f>IF(Tableau_Complet[[#This Row],[COÛTS DE REMPLACEMENT (dollars 2024) avant Taxes]]="","",Tableau_Complet[[#This Row],[COÛTS DE REMPLACEMENT (dollars 2024) avant Taxes]])</f>
        <v>0</v>
      </c>
      <c r="AB285" s="273" t="s">
        <v>121</v>
      </c>
      <c r="AC285" s="273" t="s">
        <v>127</v>
      </c>
      <c r="AD285" s="273" t="s">
        <v>127</v>
      </c>
      <c r="AE285" s="356">
        <f t="shared" si="64"/>
        <v>0</v>
      </c>
      <c r="AF285" s="356">
        <f t="shared" si="65"/>
        <v>0</v>
      </c>
      <c r="AG285" s="356">
        <f t="shared" si="66"/>
        <v>0</v>
      </c>
      <c r="AP285" s="22"/>
      <c r="AR285" s="23"/>
      <c r="AS285" s="13"/>
      <c r="AT285" s="22"/>
      <c r="AU285" s="23"/>
      <c r="AY285" s="14"/>
      <c r="AZ285" s="24"/>
    </row>
    <row r="286" spans="1:52" s="21" customFormat="1" ht="18" x14ac:dyDescent="0.25">
      <c r="A286" s="73"/>
      <c r="B286" s="73"/>
      <c r="C286" s="74" t="s">
        <v>359</v>
      </c>
      <c r="D286" s="74" t="s">
        <v>154</v>
      </c>
      <c r="E286" s="74"/>
      <c r="F286" s="74"/>
      <c r="G286" s="74">
        <v>0</v>
      </c>
      <c r="H286" s="75" t="s">
        <v>133</v>
      </c>
      <c r="I286" s="76"/>
      <c r="J286" s="77"/>
      <c r="K286" s="78"/>
      <c r="L286" s="79">
        <v>0</v>
      </c>
      <c r="M286" s="250" t="s">
        <v>134</v>
      </c>
      <c r="N286" s="337"/>
      <c r="O286" s="269"/>
      <c r="P286" s="346">
        <f t="shared" si="56"/>
        <v>0</v>
      </c>
      <c r="Q286" s="347">
        <f t="shared" si="57"/>
        <v>0</v>
      </c>
      <c r="R286" s="347">
        <f t="shared" si="58"/>
        <v>0</v>
      </c>
      <c r="S286" s="348">
        <f t="shared" si="59"/>
        <v>0</v>
      </c>
      <c r="T286" s="349">
        <f t="shared" si="60"/>
        <v>0</v>
      </c>
      <c r="U286" s="345">
        <f t="shared" si="61"/>
        <v>0</v>
      </c>
      <c r="V286" s="345">
        <f t="shared" si="62"/>
        <v>0</v>
      </c>
      <c r="W286" s="345">
        <f t="shared" si="63"/>
        <v>0</v>
      </c>
      <c r="X286" s="154" t="str">
        <f>""</f>
        <v/>
      </c>
      <c r="Y286" s="355" t="str">
        <f>IF(Tableau_Complet[[#This Row],[ÉLÉMENTS]]="","",Tableau_Complet[[#This Row],[ÉLÉMENTS]])</f>
        <v xml:space="preserve">Unité(s) de toit(s) </v>
      </c>
      <c r="Z286" s="356" t="str">
        <f>IF(Tableau_Complet[[#This Row],[NIVEAU DE PRIORITÉ]]="","",Tableau_Complet[[#This Row],[NIVEAU DE PRIORITÉ]])</f>
        <v>n/a</v>
      </c>
      <c r="AA286" s="356">
        <f>IF(Tableau_Complet[[#This Row],[COÛTS DE REMPLACEMENT (dollars 2024) avant Taxes]]="","",Tableau_Complet[[#This Row],[COÛTS DE REMPLACEMENT (dollars 2024) avant Taxes]])</f>
        <v>0</v>
      </c>
      <c r="AB286" s="273" t="s">
        <v>121</v>
      </c>
      <c r="AC286" s="273" t="s">
        <v>127</v>
      </c>
      <c r="AD286" s="273" t="s">
        <v>127</v>
      </c>
      <c r="AE286" s="356">
        <f t="shared" si="64"/>
        <v>0</v>
      </c>
      <c r="AF286" s="356">
        <f t="shared" si="65"/>
        <v>0</v>
      </c>
      <c r="AG286" s="356">
        <f t="shared" si="66"/>
        <v>0</v>
      </c>
      <c r="AP286" s="22"/>
      <c r="AR286" s="23"/>
      <c r="AS286" s="13"/>
      <c r="AT286" s="22"/>
      <c r="AU286" s="23"/>
      <c r="AY286" s="14"/>
      <c r="AZ286" s="24"/>
    </row>
    <row r="287" spans="1:52" s="21" customFormat="1" ht="54" x14ac:dyDescent="0.25">
      <c r="A287" s="73"/>
      <c r="B287" s="73"/>
      <c r="C287" s="74" t="s">
        <v>360</v>
      </c>
      <c r="D287" s="74" t="s">
        <v>154</v>
      </c>
      <c r="E287" s="74"/>
      <c r="F287" s="74"/>
      <c r="G287" s="74">
        <v>0</v>
      </c>
      <c r="H287" s="75" t="s">
        <v>133</v>
      </c>
      <c r="I287" s="76"/>
      <c r="J287" s="77"/>
      <c r="K287" s="78"/>
      <c r="L287" s="79">
        <v>0</v>
      </c>
      <c r="M287" s="250" t="s">
        <v>134</v>
      </c>
      <c r="N287" s="337"/>
      <c r="O287" s="269"/>
      <c r="P287" s="346">
        <f t="shared" si="56"/>
        <v>0</v>
      </c>
      <c r="Q287" s="347">
        <f t="shared" si="57"/>
        <v>0</v>
      </c>
      <c r="R287" s="347">
        <f t="shared" si="58"/>
        <v>0</v>
      </c>
      <c r="S287" s="348">
        <f t="shared" si="59"/>
        <v>0</v>
      </c>
      <c r="T287" s="349">
        <f t="shared" si="60"/>
        <v>0</v>
      </c>
      <c r="U287" s="345">
        <f t="shared" si="61"/>
        <v>0</v>
      </c>
      <c r="V287" s="345">
        <f t="shared" si="62"/>
        <v>0</v>
      </c>
      <c r="W287" s="345">
        <f t="shared" si="63"/>
        <v>0</v>
      </c>
      <c r="X287" s="154" t="str">
        <f>""</f>
        <v/>
      </c>
      <c r="Y287" s="355" t="str">
        <f>IF(Tableau_Complet[[#This Row],[ÉLÉMENTS]]="","",Tableau_Complet[[#This Row],[ÉLÉMENTS]])</f>
        <v>Ventilateur(s)  de recuperation (Pas echangeur d'air VRC)</v>
      </c>
      <c r="Z287" s="356" t="str">
        <f>IF(Tableau_Complet[[#This Row],[NIVEAU DE PRIORITÉ]]="","",Tableau_Complet[[#This Row],[NIVEAU DE PRIORITÉ]])</f>
        <v>n/a</v>
      </c>
      <c r="AA287" s="356">
        <f>IF(Tableau_Complet[[#This Row],[COÛTS DE REMPLACEMENT (dollars 2024) avant Taxes]]="","",Tableau_Complet[[#This Row],[COÛTS DE REMPLACEMENT (dollars 2024) avant Taxes]])</f>
        <v>0</v>
      </c>
      <c r="AB287" s="273" t="s">
        <v>121</v>
      </c>
      <c r="AC287" s="273" t="s">
        <v>127</v>
      </c>
      <c r="AD287" s="273" t="s">
        <v>127</v>
      </c>
      <c r="AE287" s="356">
        <f t="shared" si="64"/>
        <v>0</v>
      </c>
      <c r="AF287" s="356">
        <f t="shared" si="65"/>
        <v>0</v>
      </c>
      <c r="AG287" s="356">
        <f t="shared" si="66"/>
        <v>0</v>
      </c>
      <c r="AP287" s="22"/>
      <c r="AR287" s="23"/>
      <c r="AS287" s="13"/>
      <c r="AT287" s="22"/>
      <c r="AU287" s="23"/>
      <c r="AY287" s="14"/>
      <c r="AZ287" s="24"/>
    </row>
    <row r="288" spans="1:52" s="21" customFormat="1" ht="36" x14ac:dyDescent="0.25">
      <c r="A288" s="73"/>
      <c r="B288" s="73"/>
      <c r="C288" s="74" t="s">
        <v>361</v>
      </c>
      <c r="D288" s="74" t="s">
        <v>154</v>
      </c>
      <c r="E288" s="74"/>
      <c r="F288" s="74"/>
      <c r="G288" s="74">
        <v>0</v>
      </c>
      <c r="H288" s="75" t="s">
        <v>133</v>
      </c>
      <c r="I288" s="76"/>
      <c r="J288" s="77"/>
      <c r="K288" s="78"/>
      <c r="L288" s="79">
        <v>0</v>
      </c>
      <c r="M288" s="250" t="s">
        <v>134</v>
      </c>
      <c r="N288" s="337"/>
      <c r="O288" s="269"/>
      <c r="P288" s="346">
        <f t="shared" si="56"/>
        <v>0</v>
      </c>
      <c r="Q288" s="347">
        <f t="shared" si="57"/>
        <v>0</v>
      </c>
      <c r="R288" s="347">
        <f t="shared" si="58"/>
        <v>0</v>
      </c>
      <c r="S288" s="348">
        <f t="shared" si="59"/>
        <v>0</v>
      </c>
      <c r="T288" s="349">
        <f t="shared" si="60"/>
        <v>0</v>
      </c>
      <c r="U288" s="345">
        <f t="shared" si="61"/>
        <v>0</v>
      </c>
      <c r="V288" s="345">
        <f t="shared" si="62"/>
        <v>0</v>
      </c>
      <c r="W288" s="345">
        <f t="shared" si="63"/>
        <v>0</v>
      </c>
      <c r="X288" s="154" t="str">
        <f>""</f>
        <v/>
      </c>
      <c r="Y288" s="355" t="str">
        <f>IF(Tableau_Complet[[#This Row],[ÉLÉMENTS]]="","",Tableau_Complet[[#This Row],[ÉLÉMENTS]])</f>
        <v xml:space="preserve">Serpintin de recuperation </v>
      </c>
      <c r="Z288" s="356" t="str">
        <f>IF(Tableau_Complet[[#This Row],[NIVEAU DE PRIORITÉ]]="","",Tableau_Complet[[#This Row],[NIVEAU DE PRIORITÉ]])</f>
        <v>n/a</v>
      </c>
      <c r="AA288" s="356">
        <f>IF(Tableau_Complet[[#This Row],[COÛTS DE REMPLACEMENT (dollars 2024) avant Taxes]]="","",Tableau_Complet[[#This Row],[COÛTS DE REMPLACEMENT (dollars 2024) avant Taxes]])</f>
        <v>0</v>
      </c>
      <c r="AB288" s="273" t="s">
        <v>121</v>
      </c>
      <c r="AC288" s="273" t="s">
        <v>127</v>
      </c>
      <c r="AD288" s="273" t="s">
        <v>127</v>
      </c>
      <c r="AE288" s="356">
        <f t="shared" si="64"/>
        <v>0</v>
      </c>
      <c r="AF288" s="356">
        <f t="shared" si="65"/>
        <v>0</v>
      </c>
      <c r="AG288" s="356">
        <f t="shared" si="66"/>
        <v>0</v>
      </c>
      <c r="AP288" s="22"/>
      <c r="AR288" s="23"/>
      <c r="AS288" s="13"/>
      <c r="AT288" s="22"/>
      <c r="AU288" s="23"/>
      <c r="AY288" s="14"/>
      <c r="AZ288" s="24"/>
    </row>
    <row r="289" spans="1:52" s="137" customFormat="1" ht="150" customHeight="1" x14ac:dyDescent="0.25">
      <c r="A289" s="73"/>
      <c r="B289" s="73"/>
      <c r="C289" s="74" t="s">
        <v>362</v>
      </c>
      <c r="D289" s="74" t="s">
        <v>154</v>
      </c>
      <c r="E289" s="74"/>
      <c r="F289" s="74"/>
      <c r="G289" s="74">
        <v>0</v>
      </c>
      <c r="H289" s="75" t="s">
        <v>133</v>
      </c>
      <c r="I289" s="76"/>
      <c r="J289" s="77"/>
      <c r="K289" s="78"/>
      <c r="L289" s="79">
        <v>0</v>
      </c>
      <c r="M289" s="250" t="s">
        <v>134</v>
      </c>
      <c r="N289" s="337"/>
      <c r="O289" s="269"/>
      <c r="P289" s="346">
        <f t="shared" si="56"/>
        <v>0</v>
      </c>
      <c r="Q289" s="347">
        <f t="shared" si="57"/>
        <v>0</v>
      </c>
      <c r="R289" s="347">
        <f t="shared" si="58"/>
        <v>0</v>
      </c>
      <c r="S289" s="348">
        <f t="shared" si="59"/>
        <v>0</v>
      </c>
      <c r="T289" s="349">
        <f t="shared" si="60"/>
        <v>0</v>
      </c>
      <c r="U289" s="345">
        <f t="shared" si="61"/>
        <v>0</v>
      </c>
      <c r="V289" s="345">
        <f t="shared" si="62"/>
        <v>0</v>
      </c>
      <c r="W289" s="345">
        <f t="shared" si="63"/>
        <v>0</v>
      </c>
      <c r="X289" s="154" t="str">
        <f>""</f>
        <v/>
      </c>
      <c r="Y289" s="355" t="str">
        <f>IF(Tableau_Complet[[#This Row],[ÉLÉMENTS]]="","",Tableau_Complet[[#This Row],[ÉLÉMENTS]])</f>
        <v>Ventilo convecteurs CVCA  (raccordé au reseau refroidie d'eau CVCA)</v>
      </c>
      <c r="Z289" s="356" t="str">
        <f>IF(Tableau_Complet[[#This Row],[NIVEAU DE PRIORITÉ]]="","",Tableau_Complet[[#This Row],[NIVEAU DE PRIORITÉ]])</f>
        <v>n/a</v>
      </c>
      <c r="AA289" s="356">
        <f>IF(Tableau_Complet[[#This Row],[COÛTS DE REMPLACEMENT (dollars 2024) avant Taxes]]="","",Tableau_Complet[[#This Row],[COÛTS DE REMPLACEMENT (dollars 2024) avant Taxes]])</f>
        <v>0</v>
      </c>
      <c r="AB289" s="273" t="s">
        <v>121</v>
      </c>
      <c r="AC289" s="273" t="s">
        <v>127</v>
      </c>
      <c r="AD289" s="273" t="s">
        <v>127</v>
      </c>
      <c r="AE289" s="356">
        <f t="shared" si="64"/>
        <v>0</v>
      </c>
      <c r="AF289" s="356">
        <f t="shared" si="65"/>
        <v>0</v>
      </c>
      <c r="AG289" s="356">
        <f t="shared" si="66"/>
        <v>0</v>
      </c>
      <c r="AP289" s="138"/>
      <c r="AR289" s="139"/>
      <c r="AS289" s="140"/>
      <c r="AT289" s="138"/>
      <c r="AU289" s="139"/>
      <c r="AY289" s="141"/>
      <c r="AZ289" s="142"/>
    </row>
    <row r="290" spans="1:52" s="21" customFormat="1" ht="72" x14ac:dyDescent="0.25">
      <c r="A290" s="73"/>
      <c r="B290" s="73"/>
      <c r="C290" s="74" t="s">
        <v>363</v>
      </c>
      <c r="D290" s="74" t="s">
        <v>154</v>
      </c>
      <c r="E290" s="74"/>
      <c r="F290" s="74"/>
      <c r="G290" s="74">
        <v>0</v>
      </c>
      <c r="H290" s="75" t="s">
        <v>133</v>
      </c>
      <c r="I290" s="76"/>
      <c r="J290" s="77"/>
      <c r="K290" s="78"/>
      <c r="L290" s="79">
        <v>0</v>
      </c>
      <c r="M290" s="250" t="s">
        <v>134</v>
      </c>
      <c r="N290" s="337"/>
      <c r="O290" s="269"/>
      <c r="P290" s="346">
        <f t="shared" si="56"/>
        <v>0</v>
      </c>
      <c r="Q290" s="347">
        <f t="shared" si="57"/>
        <v>0</v>
      </c>
      <c r="R290" s="347">
        <f t="shared" si="58"/>
        <v>0</v>
      </c>
      <c r="S290" s="348">
        <f t="shared" si="59"/>
        <v>0</v>
      </c>
      <c r="T290" s="349">
        <f t="shared" si="60"/>
        <v>0</v>
      </c>
      <c r="U290" s="345">
        <f t="shared" si="61"/>
        <v>0</v>
      </c>
      <c r="V290" s="345">
        <f t="shared" si="62"/>
        <v>0</v>
      </c>
      <c r="W290" s="345">
        <f t="shared" si="63"/>
        <v>0</v>
      </c>
      <c r="X290" s="154" t="str">
        <f>""</f>
        <v/>
      </c>
      <c r="Y290" s="355" t="str">
        <f>IF(Tableau_Complet[[#This Row],[ÉLÉMENTS]]="","",Tableau_Complet[[#This Row],[ÉLÉMENTS]])</f>
        <v>Aérotherme(s) - Eau de chauffage  (raccordé au reseau refroidie d'eau CVCA)</v>
      </c>
      <c r="Z290" s="356" t="str">
        <f>IF(Tableau_Complet[[#This Row],[NIVEAU DE PRIORITÉ]]="","",Tableau_Complet[[#This Row],[NIVEAU DE PRIORITÉ]])</f>
        <v>n/a</v>
      </c>
      <c r="AA290" s="356">
        <f>IF(Tableau_Complet[[#This Row],[COÛTS DE REMPLACEMENT (dollars 2024) avant Taxes]]="","",Tableau_Complet[[#This Row],[COÛTS DE REMPLACEMENT (dollars 2024) avant Taxes]])</f>
        <v>0</v>
      </c>
      <c r="AB290" s="273" t="s">
        <v>121</v>
      </c>
      <c r="AC290" s="273" t="s">
        <v>127</v>
      </c>
      <c r="AD290" s="273" t="s">
        <v>127</v>
      </c>
      <c r="AE290" s="356">
        <f t="shared" si="64"/>
        <v>0</v>
      </c>
      <c r="AF290" s="356">
        <f t="shared" si="65"/>
        <v>0</v>
      </c>
      <c r="AG290" s="356">
        <f t="shared" si="66"/>
        <v>0</v>
      </c>
      <c r="AP290" s="22"/>
      <c r="AR290" s="23"/>
      <c r="AS290" s="13"/>
      <c r="AT290" s="22"/>
      <c r="AU290" s="23"/>
      <c r="AY290" s="14"/>
      <c r="AZ290" s="24"/>
    </row>
    <row r="291" spans="1:52" s="21" customFormat="1" ht="54" x14ac:dyDescent="0.25">
      <c r="A291" s="73"/>
      <c r="B291" s="73"/>
      <c r="C291" s="74" t="s">
        <v>364</v>
      </c>
      <c r="D291" s="74" t="s">
        <v>154</v>
      </c>
      <c r="E291" s="74"/>
      <c r="F291" s="74"/>
      <c r="G291" s="74">
        <v>0</v>
      </c>
      <c r="H291" s="75" t="s">
        <v>133</v>
      </c>
      <c r="I291" s="76"/>
      <c r="J291" s="77"/>
      <c r="K291" s="78"/>
      <c r="L291" s="79">
        <v>0</v>
      </c>
      <c r="M291" s="250" t="s">
        <v>134</v>
      </c>
      <c r="N291" s="337"/>
      <c r="O291" s="269"/>
      <c r="P291" s="346">
        <f t="shared" si="56"/>
        <v>0</v>
      </c>
      <c r="Q291" s="347">
        <f t="shared" si="57"/>
        <v>0</v>
      </c>
      <c r="R291" s="347">
        <f t="shared" si="58"/>
        <v>0</v>
      </c>
      <c r="S291" s="348">
        <f t="shared" si="59"/>
        <v>0</v>
      </c>
      <c r="T291" s="349">
        <f t="shared" si="60"/>
        <v>0</v>
      </c>
      <c r="U291" s="345">
        <f t="shared" si="61"/>
        <v>0</v>
      </c>
      <c r="V291" s="345">
        <f t="shared" si="62"/>
        <v>0</v>
      </c>
      <c r="W291" s="345">
        <f t="shared" si="63"/>
        <v>0</v>
      </c>
      <c r="X291" s="154" t="str">
        <f>""</f>
        <v/>
      </c>
      <c r="Y291" s="355" t="str">
        <f>IF(Tableau_Complet[[#This Row],[ÉLÉMENTS]]="","",Tableau_Complet[[#This Row],[ÉLÉMENTS]])</f>
        <v>Radiateurs  CVCA -  (raccordé au reseau refroidie d'eau CVCA)</v>
      </c>
      <c r="Z291" s="356" t="str">
        <f>IF(Tableau_Complet[[#This Row],[NIVEAU DE PRIORITÉ]]="","",Tableau_Complet[[#This Row],[NIVEAU DE PRIORITÉ]])</f>
        <v>n/a</v>
      </c>
      <c r="AA291" s="356">
        <f>IF(Tableau_Complet[[#This Row],[COÛTS DE REMPLACEMENT (dollars 2024) avant Taxes]]="","",Tableau_Complet[[#This Row],[COÛTS DE REMPLACEMENT (dollars 2024) avant Taxes]])</f>
        <v>0</v>
      </c>
      <c r="AB291" s="273" t="s">
        <v>121</v>
      </c>
      <c r="AC291" s="273" t="s">
        <v>127</v>
      </c>
      <c r="AD291" s="273" t="s">
        <v>127</v>
      </c>
      <c r="AE291" s="356">
        <f t="shared" si="64"/>
        <v>0</v>
      </c>
      <c r="AF291" s="356">
        <f t="shared" si="65"/>
        <v>0</v>
      </c>
      <c r="AG291" s="356">
        <f t="shared" si="66"/>
        <v>0</v>
      </c>
      <c r="AP291" s="22"/>
      <c r="AR291" s="23"/>
      <c r="AS291" s="13"/>
      <c r="AT291" s="22"/>
      <c r="AU291" s="23"/>
      <c r="AY291" s="14"/>
      <c r="AZ291" s="24"/>
    </row>
    <row r="292" spans="1:52" s="21" customFormat="1" ht="36" x14ac:dyDescent="0.25">
      <c r="A292" s="73"/>
      <c r="B292" s="73"/>
      <c r="C292" s="74" t="s">
        <v>365</v>
      </c>
      <c r="D292" s="74" t="s">
        <v>154</v>
      </c>
      <c r="E292" s="74"/>
      <c r="F292" s="74"/>
      <c r="G292" s="74">
        <v>0</v>
      </c>
      <c r="H292" s="75" t="s">
        <v>133</v>
      </c>
      <c r="I292" s="76"/>
      <c r="J292" s="77"/>
      <c r="K292" s="78"/>
      <c r="L292" s="79">
        <v>0</v>
      </c>
      <c r="M292" s="250" t="s">
        <v>134</v>
      </c>
      <c r="N292" s="337"/>
      <c r="O292" s="269"/>
      <c r="P292" s="346">
        <f t="shared" si="56"/>
        <v>0</v>
      </c>
      <c r="Q292" s="347">
        <f t="shared" si="57"/>
        <v>0</v>
      </c>
      <c r="R292" s="347">
        <f t="shared" si="58"/>
        <v>0</v>
      </c>
      <c r="S292" s="348">
        <f t="shared" si="59"/>
        <v>0</v>
      </c>
      <c r="T292" s="349">
        <f t="shared" si="60"/>
        <v>0</v>
      </c>
      <c r="U292" s="345">
        <f t="shared" si="61"/>
        <v>0</v>
      </c>
      <c r="V292" s="345">
        <f t="shared" si="62"/>
        <v>0</v>
      </c>
      <c r="W292" s="345">
        <f t="shared" si="63"/>
        <v>0</v>
      </c>
      <c r="X292" s="154" t="str">
        <f>""</f>
        <v/>
      </c>
      <c r="Y292" s="355" t="str">
        <f>IF(Tableau_Complet[[#This Row],[ÉLÉMENTS]]="","",Tableau_Complet[[#This Row],[ÉLÉMENTS]])</f>
        <v>Groupe de traitment de l'air</v>
      </c>
      <c r="Z292" s="356" t="str">
        <f>IF(Tableau_Complet[[#This Row],[NIVEAU DE PRIORITÉ]]="","",Tableau_Complet[[#This Row],[NIVEAU DE PRIORITÉ]])</f>
        <v>n/a</v>
      </c>
      <c r="AA292" s="356">
        <f>IF(Tableau_Complet[[#This Row],[COÛTS DE REMPLACEMENT (dollars 2024) avant Taxes]]="","",Tableau_Complet[[#This Row],[COÛTS DE REMPLACEMENT (dollars 2024) avant Taxes]])</f>
        <v>0</v>
      </c>
      <c r="AB292" s="273" t="s">
        <v>121</v>
      </c>
      <c r="AC292" s="273" t="s">
        <v>127</v>
      </c>
      <c r="AD292" s="273" t="s">
        <v>127</v>
      </c>
      <c r="AE292" s="356">
        <f t="shared" si="64"/>
        <v>0</v>
      </c>
      <c r="AF292" s="356">
        <f t="shared" si="65"/>
        <v>0</v>
      </c>
      <c r="AG292" s="356">
        <f t="shared" si="66"/>
        <v>0</v>
      </c>
      <c r="AP292" s="22"/>
      <c r="AR292" s="23"/>
      <c r="AS292" s="13"/>
      <c r="AT292" s="22"/>
      <c r="AU292" s="23"/>
      <c r="AY292" s="14"/>
      <c r="AZ292" s="24"/>
    </row>
    <row r="293" spans="1:52" s="21" customFormat="1" ht="18" x14ac:dyDescent="0.25">
      <c r="A293" s="73"/>
      <c r="B293" s="73"/>
      <c r="C293" s="74"/>
      <c r="D293" s="74"/>
      <c r="E293" s="74"/>
      <c r="F293" s="74"/>
      <c r="G293" s="74"/>
      <c r="H293" s="75"/>
      <c r="I293" s="76"/>
      <c r="J293" s="77"/>
      <c r="K293" s="78"/>
      <c r="L293" s="79"/>
      <c r="M293" s="250"/>
      <c r="N293" s="337"/>
      <c r="O293" s="269"/>
      <c r="P293" s="346">
        <f t="shared" si="56"/>
        <v>0</v>
      </c>
      <c r="Q293" s="347">
        <f t="shared" si="57"/>
        <v>0</v>
      </c>
      <c r="R293" s="347">
        <f t="shared" si="58"/>
        <v>0</v>
      </c>
      <c r="S293" s="348">
        <f t="shared" si="59"/>
        <v>0</v>
      </c>
      <c r="T293" s="349">
        <f t="shared" si="60"/>
        <v>0</v>
      </c>
      <c r="U293" s="345">
        <f t="shared" si="61"/>
        <v>0</v>
      </c>
      <c r="V293" s="345">
        <f t="shared" si="62"/>
        <v>0</v>
      </c>
      <c r="W293" s="345">
        <f t="shared" si="63"/>
        <v>0</v>
      </c>
      <c r="X293" s="154" t="str">
        <f>""</f>
        <v/>
      </c>
      <c r="Y293" s="355" t="str">
        <f>IF(Tableau_Complet[[#This Row],[ÉLÉMENTS]]="","",Tableau_Complet[[#This Row],[ÉLÉMENTS]])</f>
        <v/>
      </c>
      <c r="Z293" s="356" t="str">
        <f>IF(Tableau_Complet[[#This Row],[NIVEAU DE PRIORITÉ]]="","",Tableau_Complet[[#This Row],[NIVEAU DE PRIORITÉ]])</f>
        <v/>
      </c>
      <c r="AA293" s="356" t="str">
        <f>IF(Tableau_Complet[[#This Row],[COÛTS DE REMPLACEMENT (dollars 2024) avant Taxes]]="","",Tableau_Complet[[#This Row],[COÛTS DE REMPLACEMENT (dollars 2024) avant Taxes]])</f>
        <v/>
      </c>
      <c r="AB293" s="273" t="s">
        <v>121</v>
      </c>
      <c r="AC293" s="273" t="s">
        <v>127</v>
      </c>
      <c r="AD293" s="273" t="s">
        <v>127</v>
      </c>
      <c r="AE293" s="356" t="str">
        <f t="shared" si="64"/>
        <v/>
      </c>
      <c r="AF293" s="356" t="str">
        <f t="shared" si="65"/>
        <v/>
      </c>
      <c r="AG293" s="356" t="str">
        <f t="shared" si="66"/>
        <v/>
      </c>
      <c r="AP293" s="22"/>
      <c r="AR293" s="23"/>
      <c r="AS293" s="13"/>
      <c r="AT293" s="22"/>
      <c r="AU293" s="23"/>
      <c r="AY293" s="14"/>
      <c r="AZ293" s="24"/>
    </row>
    <row r="294" spans="1:52" s="21" customFormat="1" ht="18" x14ac:dyDescent="0.25">
      <c r="A294" s="73"/>
      <c r="B294" s="73"/>
      <c r="C294" s="74"/>
      <c r="D294" s="74"/>
      <c r="E294" s="74"/>
      <c r="F294" s="74"/>
      <c r="G294" s="74"/>
      <c r="H294" s="75"/>
      <c r="I294" s="76"/>
      <c r="J294" s="77"/>
      <c r="K294" s="78"/>
      <c r="L294" s="79"/>
      <c r="M294" s="250"/>
      <c r="N294" s="337"/>
      <c r="O294" s="269"/>
      <c r="P294" s="346">
        <f t="shared" si="56"/>
        <v>0</v>
      </c>
      <c r="Q294" s="347">
        <f t="shared" si="57"/>
        <v>0</v>
      </c>
      <c r="R294" s="347">
        <f t="shared" si="58"/>
        <v>0</v>
      </c>
      <c r="S294" s="348">
        <f t="shared" si="59"/>
        <v>0</v>
      </c>
      <c r="T294" s="349">
        <f t="shared" si="60"/>
        <v>0</v>
      </c>
      <c r="U294" s="345">
        <f t="shared" si="61"/>
        <v>0</v>
      </c>
      <c r="V294" s="345">
        <f t="shared" si="62"/>
        <v>0</v>
      </c>
      <c r="W294" s="345">
        <f t="shared" si="63"/>
        <v>0</v>
      </c>
      <c r="X294" s="154" t="str">
        <f>""</f>
        <v/>
      </c>
      <c r="Y294" s="355" t="str">
        <f>IF(Tableau_Complet[[#This Row],[ÉLÉMENTS]]="","",Tableau_Complet[[#This Row],[ÉLÉMENTS]])</f>
        <v/>
      </c>
      <c r="Z294" s="356" t="str">
        <f>IF(Tableau_Complet[[#This Row],[NIVEAU DE PRIORITÉ]]="","",Tableau_Complet[[#This Row],[NIVEAU DE PRIORITÉ]])</f>
        <v/>
      </c>
      <c r="AA294" s="356" t="str">
        <f>IF(Tableau_Complet[[#This Row],[COÛTS DE REMPLACEMENT (dollars 2024) avant Taxes]]="","",Tableau_Complet[[#This Row],[COÛTS DE REMPLACEMENT (dollars 2024) avant Taxes]])</f>
        <v/>
      </c>
      <c r="AB294" s="273" t="s">
        <v>121</v>
      </c>
      <c r="AC294" s="273" t="s">
        <v>127</v>
      </c>
      <c r="AD294" s="273" t="s">
        <v>127</v>
      </c>
      <c r="AE294" s="356" t="str">
        <f t="shared" si="64"/>
        <v/>
      </c>
      <c r="AF294" s="356" t="str">
        <f t="shared" si="65"/>
        <v/>
      </c>
      <c r="AG294" s="356" t="str">
        <f t="shared" si="66"/>
        <v/>
      </c>
      <c r="AP294" s="22"/>
      <c r="AR294" s="23"/>
      <c r="AS294" s="13"/>
      <c r="AT294" s="22"/>
      <c r="AU294" s="23"/>
      <c r="AY294" s="14"/>
      <c r="AZ294" s="24"/>
    </row>
    <row r="295" spans="1:52" s="21" customFormat="1" ht="108" x14ac:dyDescent="0.25">
      <c r="A295" s="124" t="s">
        <v>366</v>
      </c>
      <c r="B295" s="124"/>
      <c r="C295" s="125" t="s">
        <v>367</v>
      </c>
      <c r="D295" s="125"/>
      <c r="E295" s="125"/>
      <c r="F295" s="125"/>
      <c r="G295" s="125"/>
      <c r="H295" s="126"/>
      <c r="I295" s="127"/>
      <c r="J295" s="128"/>
      <c r="K295" s="129"/>
      <c r="L295" s="130"/>
      <c r="M295" s="131"/>
      <c r="N295" s="132">
        <f>SUM(L296:L315)</f>
        <v>0</v>
      </c>
      <c r="O295" s="124"/>
      <c r="P295" s="121">
        <f t="shared" si="56"/>
        <v>0</v>
      </c>
      <c r="Q295" s="122">
        <f t="shared" si="57"/>
        <v>0</v>
      </c>
      <c r="R295" s="122">
        <f t="shared" si="58"/>
        <v>0</v>
      </c>
      <c r="S295" s="123">
        <f t="shared" si="59"/>
        <v>0</v>
      </c>
      <c r="T295" s="133">
        <f t="shared" si="60"/>
        <v>0</v>
      </c>
      <c r="U295" s="134">
        <f t="shared" si="61"/>
        <v>0</v>
      </c>
      <c r="V295" s="134">
        <f t="shared" si="62"/>
        <v>0</v>
      </c>
      <c r="W295" s="134">
        <f t="shared" si="63"/>
        <v>0</v>
      </c>
      <c r="X295" s="135" t="str">
        <f>""</f>
        <v/>
      </c>
      <c r="Y295" s="136" t="str">
        <f>IF(Tableau_Complet[[#This Row],[ÉLÉMENTS]]="","",Tableau_Complet[[#This Row],[ÉLÉMENTS]])</f>
        <v>Réseau de Transmission d'énergie CVCA central (d'eau, de réfrigérant ou de vapeur)</v>
      </c>
      <c r="Z295" s="135" t="str">
        <f>IF(Tableau_Complet[[#This Row],[NIVEAU DE PRIORITÉ]]="","",Tableau_Complet[[#This Row],[NIVEAU DE PRIORITÉ]])</f>
        <v/>
      </c>
      <c r="AA295" s="135" t="str">
        <f>IF(Tableau_Complet[[#This Row],[COÛTS DE REMPLACEMENT (dollars 2024) avant Taxes]]="","",Tableau_Complet[[#This Row],[COÛTS DE REMPLACEMENT (dollars 2024) avant Taxes]])</f>
        <v/>
      </c>
      <c r="AB295" s="135" t="s">
        <v>121</v>
      </c>
      <c r="AC295" s="135" t="s">
        <v>121</v>
      </c>
      <c r="AD295" s="135" t="s">
        <v>121</v>
      </c>
      <c r="AE295" s="135" t="str">
        <f t="shared" si="64"/>
        <v/>
      </c>
      <c r="AF295" s="135" t="str">
        <f t="shared" si="65"/>
        <v/>
      </c>
      <c r="AG295" s="135" t="str">
        <f t="shared" si="66"/>
        <v/>
      </c>
      <c r="AP295" s="22"/>
      <c r="AR295" s="23"/>
      <c r="AS295" s="13"/>
      <c r="AT295" s="22"/>
      <c r="AU295" s="23"/>
      <c r="AY295" s="14"/>
      <c r="AZ295" s="24"/>
    </row>
    <row r="296" spans="1:52" s="21" customFormat="1" ht="72" x14ac:dyDescent="0.25">
      <c r="A296" s="73"/>
      <c r="B296" s="73"/>
      <c r="C296" s="74" t="s">
        <v>368</v>
      </c>
      <c r="D296" s="74" t="s">
        <v>154</v>
      </c>
      <c r="E296" s="74"/>
      <c r="F296" s="74"/>
      <c r="G296" s="74">
        <v>0</v>
      </c>
      <c r="H296" s="75" t="s">
        <v>133</v>
      </c>
      <c r="I296" s="76"/>
      <c r="J296" s="77"/>
      <c r="K296" s="78"/>
      <c r="L296" s="79">
        <v>0</v>
      </c>
      <c r="M296" s="250" t="s">
        <v>134</v>
      </c>
      <c r="N296" s="337"/>
      <c r="O296" s="269"/>
      <c r="P296" s="346">
        <f t="shared" si="56"/>
        <v>0</v>
      </c>
      <c r="Q296" s="347">
        <f t="shared" si="57"/>
        <v>0</v>
      </c>
      <c r="R296" s="347">
        <f t="shared" si="58"/>
        <v>0</v>
      </c>
      <c r="S296" s="348">
        <f t="shared" si="59"/>
        <v>0</v>
      </c>
      <c r="T296" s="349">
        <f t="shared" si="60"/>
        <v>0</v>
      </c>
      <c r="U296" s="345">
        <f t="shared" si="61"/>
        <v>0</v>
      </c>
      <c r="V296" s="345">
        <f t="shared" si="62"/>
        <v>0</v>
      </c>
      <c r="W296" s="345">
        <f t="shared" si="63"/>
        <v>0</v>
      </c>
      <c r="X296" s="154" t="str">
        <f>""</f>
        <v/>
      </c>
      <c r="Y296" s="355" t="str">
        <f>IF(Tableau_Complet[[#This Row],[ÉLÉMENTS]]="","",Tableau_Complet[[#This Row],[ÉLÉMENTS]])</f>
        <v>Réseau(x) de distribution de chauffage à l'eau chaude</v>
      </c>
      <c r="Z296" s="356" t="str">
        <f>IF(Tableau_Complet[[#This Row],[NIVEAU DE PRIORITÉ]]="","",Tableau_Complet[[#This Row],[NIVEAU DE PRIORITÉ]])</f>
        <v>n/a</v>
      </c>
      <c r="AA296" s="356">
        <f>IF(Tableau_Complet[[#This Row],[COÛTS DE REMPLACEMENT (dollars 2024) avant Taxes]]="","",Tableau_Complet[[#This Row],[COÛTS DE REMPLACEMENT (dollars 2024) avant Taxes]])</f>
        <v>0</v>
      </c>
      <c r="AB296" s="273" t="s">
        <v>121</v>
      </c>
      <c r="AC296" s="273" t="s">
        <v>127</v>
      </c>
      <c r="AD296" s="273" t="s">
        <v>127</v>
      </c>
      <c r="AE296" s="356">
        <f t="shared" si="64"/>
        <v>0</v>
      </c>
      <c r="AF296" s="356">
        <f t="shared" si="65"/>
        <v>0</v>
      </c>
      <c r="AG296" s="356">
        <f t="shared" si="66"/>
        <v>0</v>
      </c>
      <c r="AP296" s="22"/>
      <c r="AR296" s="23"/>
      <c r="AS296" s="13"/>
      <c r="AT296" s="22"/>
      <c r="AU296" s="23"/>
      <c r="AY296" s="14"/>
      <c r="AZ296" s="24"/>
    </row>
    <row r="297" spans="1:52" s="21" customFormat="1" ht="54" x14ac:dyDescent="0.25">
      <c r="A297" s="73"/>
      <c r="B297" s="73"/>
      <c r="C297" s="74" t="s">
        <v>369</v>
      </c>
      <c r="D297" s="74" t="s">
        <v>154</v>
      </c>
      <c r="E297" s="74"/>
      <c r="F297" s="74"/>
      <c r="G297" s="74">
        <v>0</v>
      </c>
      <c r="H297" s="75" t="s">
        <v>133</v>
      </c>
      <c r="I297" s="76"/>
      <c r="J297" s="77"/>
      <c r="K297" s="78"/>
      <c r="L297" s="79">
        <v>0</v>
      </c>
      <c r="M297" s="250" t="s">
        <v>134</v>
      </c>
      <c r="N297" s="337"/>
      <c r="O297" s="269"/>
      <c r="P297" s="346">
        <f t="shared" si="56"/>
        <v>0</v>
      </c>
      <c r="Q297" s="347">
        <f t="shared" si="57"/>
        <v>0</v>
      </c>
      <c r="R297" s="347">
        <f t="shared" si="58"/>
        <v>0</v>
      </c>
      <c r="S297" s="348">
        <f t="shared" si="59"/>
        <v>0</v>
      </c>
      <c r="T297" s="349">
        <f t="shared" si="60"/>
        <v>0</v>
      </c>
      <c r="U297" s="345">
        <f t="shared" si="61"/>
        <v>0</v>
      </c>
      <c r="V297" s="345">
        <f t="shared" si="62"/>
        <v>0</v>
      </c>
      <c r="W297" s="345">
        <f t="shared" si="63"/>
        <v>0</v>
      </c>
      <c r="X297" s="154" t="str">
        <f>""</f>
        <v/>
      </c>
      <c r="Y297" s="355" t="str">
        <f>IF(Tableau_Complet[[#This Row],[ÉLÉMENTS]]="","",Tableau_Complet[[#This Row],[ÉLÉMENTS]])</f>
        <v>Radiateurs, aérotherme de chauffage à l'eau chaude</v>
      </c>
      <c r="Z297" s="356" t="str">
        <f>IF(Tableau_Complet[[#This Row],[NIVEAU DE PRIORITÉ]]="","",Tableau_Complet[[#This Row],[NIVEAU DE PRIORITÉ]])</f>
        <v>n/a</v>
      </c>
      <c r="AA297" s="356">
        <f>IF(Tableau_Complet[[#This Row],[COÛTS DE REMPLACEMENT (dollars 2024) avant Taxes]]="","",Tableau_Complet[[#This Row],[COÛTS DE REMPLACEMENT (dollars 2024) avant Taxes]])</f>
        <v>0</v>
      </c>
      <c r="AB297" s="273" t="s">
        <v>121</v>
      </c>
      <c r="AC297" s="273" t="s">
        <v>127</v>
      </c>
      <c r="AD297" s="273" t="s">
        <v>127</v>
      </c>
      <c r="AE297" s="356">
        <f t="shared" si="64"/>
        <v>0</v>
      </c>
      <c r="AF297" s="356">
        <f t="shared" si="65"/>
        <v>0</v>
      </c>
      <c r="AG297" s="356">
        <f t="shared" si="66"/>
        <v>0</v>
      </c>
      <c r="AP297" s="22"/>
      <c r="AR297" s="23"/>
      <c r="AS297" s="13"/>
      <c r="AT297" s="22"/>
      <c r="AU297" s="23"/>
      <c r="AY297" s="14"/>
      <c r="AZ297" s="24"/>
    </row>
    <row r="298" spans="1:52" s="21" customFormat="1" ht="18" x14ac:dyDescent="0.25">
      <c r="A298" s="73"/>
      <c r="B298" s="73"/>
      <c r="C298" s="74"/>
      <c r="D298" s="74"/>
      <c r="E298" s="74"/>
      <c r="F298" s="74"/>
      <c r="G298" s="74">
        <v>0</v>
      </c>
      <c r="H298" s="75" t="s">
        <v>133</v>
      </c>
      <c r="I298" s="76"/>
      <c r="J298" s="77"/>
      <c r="K298" s="78"/>
      <c r="L298" s="79">
        <v>0</v>
      </c>
      <c r="M298" s="250" t="s">
        <v>134</v>
      </c>
      <c r="N298" s="337"/>
      <c r="O298" s="269"/>
      <c r="P298" s="346">
        <f t="shared" si="56"/>
        <v>0</v>
      </c>
      <c r="Q298" s="347">
        <f t="shared" si="57"/>
        <v>0</v>
      </c>
      <c r="R298" s="347">
        <f t="shared" si="58"/>
        <v>0</v>
      </c>
      <c r="S298" s="348">
        <f t="shared" si="59"/>
        <v>0</v>
      </c>
      <c r="T298" s="349">
        <f t="shared" si="60"/>
        <v>0</v>
      </c>
      <c r="U298" s="345">
        <f t="shared" si="61"/>
        <v>0</v>
      </c>
      <c r="V298" s="345">
        <f t="shared" si="62"/>
        <v>0</v>
      </c>
      <c r="W298" s="345">
        <f t="shared" si="63"/>
        <v>0</v>
      </c>
      <c r="X298" s="154" t="str">
        <f>""</f>
        <v/>
      </c>
      <c r="Y298" s="355" t="str">
        <f>IF(Tableau_Complet[[#This Row],[ÉLÉMENTS]]="","",Tableau_Complet[[#This Row],[ÉLÉMENTS]])</f>
        <v/>
      </c>
      <c r="Z298" s="356" t="str">
        <f>IF(Tableau_Complet[[#This Row],[NIVEAU DE PRIORITÉ]]="","",Tableau_Complet[[#This Row],[NIVEAU DE PRIORITÉ]])</f>
        <v>n/a</v>
      </c>
      <c r="AA298" s="356">
        <f>IF(Tableau_Complet[[#This Row],[COÛTS DE REMPLACEMENT (dollars 2024) avant Taxes]]="","",Tableau_Complet[[#This Row],[COÛTS DE REMPLACEMENT (dollars 2024) avant Taxes]])</f>
        <v>0</v>
      </c>
      <c r="AB298" s="273" t="s">
        <v>121</v>
      </c>
      <c r="AC298" s="273" t="s">
        <v>127</v>
      </c>
      <c r="AD298" s="273" t="s">
        <v>127</v>
      </c>
      <c r="AE298" s="356">
        <f t="shared" si="64"/>
        <v>0</v>
      </c>
      <c r="AF298" s="356">
        <f t="shared" si="65"/>
        <v>0</v>
      </c>
      <c r="AG298" s="356">
        <f t="shared" si="66"/>
        <v>0</v>
      </c>
      <c r="AP298" s="22"/>
      <c r="AR298" s="23"/>
      <c r="AS298" s="13"/>
      <c r="AT298" s="22"/>
      <c r="AU298" s="23"/>
      <c r="AY298" s="14"/>
      <c r="AZ298" s="24"/>
    </row>
    <row r="299" spans="1:52" s="21" customFormat="1" ht="54" x14ac:dyDescent="0.25">
      <c r="A299" s="73"/>
      <c r="B299" s="73"/>
      <c r="C299" s="74" t="s">
        <v>370</v>
      </c>
      <c r="D299" s="74" t="s">
        <v>154</v>
      </c>
      <c r="E299" s="74"/>
      <c r="F299" s="74"/>
      <c r="G299" s="74">
        <v>0</v>
      </c>
      <c r="H299" s="75" t="s">
        <v>133</v>
      </c>
      <c r="I299" s="76"/>
      <c r="J299" s="77"/>
      <c r="K299" s="78"/>
      <c r="L299" s="79">
        <v>0</v>
      </c>
      <c r="M299" s="250" t="s">
        <v>134</v>
      </c>
      <c r="N299" s="337"/>
      <c r="O299" s="269"/>
      <c r="P299" s="346">
        <f t="shared" si="56"/>
        <v>0</v>
      </c>
      <c r="Q299" s="347">
        <f t="shared" si="57"/>
        <v>0</v>
      </c>
      <c r="R299" s="347">
        <f t="shared" si="58"/>
        <v>0</v>
      </c>
      <c r="S299" s="348">
        <f t="shared" si="59"/>
        <v>0</v>
      </c>
      <c r="T299" s="349">
        <f t="shared" si="60"/>
        <v>0</v>
      </c>
      <c r="U299" s="345">
        <f t="shared" si="61"/>
        <v>0</v>
      </c>
      <c r="V299" s="345">
        <f t="shared" si="62"/>
        <v>0</v>
      </c>
      <c r="W299" s="345">
        <f t="shared" si="63"/>
        <v>0</v>
      </c>
      <c r="X299" s="154" t="str">
        <f>""</f>
        <v/>
      </c>
      <c r="Y299" s="355" t="str">
        <f>IF(Tableau_Complet[[#This Row],[ÉLÉMENTS]]="","",Tableau_Complet[[#This Row],[ÉLÉMENTS]])</f>
        <v>Réseau(x) de distribution de chauffage à vapeur</v>
      </c>
      <c r="Z299" s="356" t="str">
        <f>IF(Tableau_Complet[[#This Row],[NIVEAU DE PRIORITÉ]]="","",Tableau_Complet[[#This Row],[NIVEAU DE PRIORITÉ]])</f>
        <v>n/a</v>
      </c>
      <c r="AA299" s="356">
        <f>IF(Tableau_Complet[[#This Row],[COÛTS DE REMPLACEMENT (dollars 2024) avant Taxes]]="","",Tableau_Complet[[#This Row],[COÛTS DE REMPLACEMENT (dollars 2024) avant Taxes]])</f>
        <v>0</v>
      </c>
      <c r="AB299" s="273" t="s">
        <v>121</v>
      </c>
      <c r="AC299" s="273" t="s">
        <v>127</v>
      </c>
      <c r="AD299" s="273" t="s">
        <v>127</v>
      </c>
      <c r="AE299" s="356">
        <f t="shared" si="64"/>
        <v>0</v>
      </c>
      <c r="AF299" s="356">
        <f t="shared" si="65"/>
        <v>0</v>
      </c>
      <c r="AG299" s="356">
        <f t="shared" si="66"/>
        <v>0</v>
      </c>
      <c r="AP299" s="22"/>
      <c r="AR299" s="23"/>
      <c r="AS299" s="13"/>
      <c r="AT299" s="22"/>
      <c r="AU299" s="23"/>
      <c r="AY299" s="14"/>
      <c r="AZ299" s="24"/>
    </row>
    <row r="300" spans="1:52" s="21" customFormat="1" ht="54" x14ac:dyDescent="0.25">
      <c r="A300" s="73"/>
      <c r="B300" s="73"/>
      <c r="C300" s="74" t="s">
        <v>371</v>
      </c>
      <c r="D300" s="74" t="s">
        <v>154</v>
      </c>
      <c r="E300" s="74"/>
      <c r="F300" s="74"/>
      <c r="G300" s="74">
        <v>0</v>
      </c>
      <c r="H300" s="75" t="s">
        <v>133</v>
      </c>
      <c r="I300" s="76"/>
      <c r="J300" s="77"/>
      <c r="K300" s="78"/>
      <c r="L300" s="79">
        <v>0</v>
      </c>
      <c r="M300" s="250" t="s">
        <v>134</v>
      </c>
      <c r="N300" s="337"/>
      <c r="O300" s="269"/>
      <c r="P300" s="346">
        <f t="shared" si="56"/>
        <v>0</v>
      </c>
      <c r="Q300" s="347">
        <f t="shared" si="57"/>
        <v>0</v>
      </c>
      <c r="R300" s="347">
        <f t="shared" si="58"/>
        <v>0</v>
      </c>
      <c r="S300" s="348">
        <f t="shared" si="59"/>
        <v>0</v>
      </c>
      <c r="T300" s="349">
        <f t="shared" si="60"/>
        <v>0</v>
      </c>
      <c r="U300" s="345">
        <f t="shared" si="61"/>
        <v>0</v>
      </c>
      <c r="V300" s="345">
        <f t="shared" si="62"/>
        <v>0</v>
      </c>
      <c r="W300" s="345">
        <f t="shared" si="63"/>
        <v>0</v>
      </c>
      <c r="X300" s="154" t="str">
        <f>""</f>
        <v/>
      </c>
      <c r="Y300" s="355" t="str">
        <f>IF(Tableau_Complet[[#This Row],[ÉLÉMENTS]]="","",Tableau_Complet[[#This Row],[ÉLÉMENTS]])</f>
        <v>Réseau(x) de distribution d'eau mitigée</v>
      </c>
      <c r="Z300" s="356" t="str">
        <f>IF(Tableau_Complet[[#This Row],[NIVEAU DE PRIORITÉ]]="","",Tableau_Complet[[#This Row],[NIVEAU DE PRIORITÉ]])</f>
        <v>n/a</v>
      </c>
      <c r="AA300" s="356">
        <f>IF(Tableau_Complet[[#This Row],[COÛTS DE REMPLACEMENT (dollars 2024) avant Taxes]]="","",Tableau_Complet[[#This Row],[COÛTS DE REMPLACEMENT (dollars 2024) avant Taxes]])</f>
        <v>0</v>
      </c>
      <c r="AB300" s="273" t="s">
        <v>121</v>
      </c>
      <c r="AC300" s="273" t="s">
        <v>127</v>
      </c>
      <c r="AD300" s="273" t="s">
        <v>127</v>
      </c>
      <c r="AE300" s="356">
        <f t="shared" si="64"/>
        <v>0</v>
      </c>
      <c r="AF300" s="356">
        <f t="shared" si="65"/>
        <v>0</v>
      </c>
      <c r="AG300" s="356">
        <f t="shared" si="66"/>
        <v>0</v>
      </c>
      <c r="AP300" s="22"/>
      <c r="AR300" s="23"/>
      <c r="AS300" s="13"/>
      <c r="AT300" s="22"/>
      <c r="AU300" s="23"/>
      <c r="AY300" s="14"/>
      <c r="AZ300" s="24"/>
    </row>
    <row r="301" spans="1:52" s="21" customFormat="1" ht="36" x14ac:dyDescent="0.25">
      <c r="A301" s="73"/>
      <c r="B301" s="73"/>
      <c r="C301" s="74" t="s">
        <v>372</v>
      </c>
      <c r="D301" s="74" t="s">
        <v>154</v>
      </c>
      <c r="E301" s="74"/>
      <c r="F301" s="74"/>
      <c r="G301" s="74">
        <v>0</v>
      </c>
      <c r="H301" s="75" t="s">
        <v>133</v>
      </c>
      <c r="I301" s="76"/>
      <c r="J301" s="77"/>
      <c r="K301" s="78"/>
      <c r="L301" s="79">
        <v>0</v>
      </c>
      <c r="M301" s="250" t="s">
        <v>134</v>
      </c>
      <c r="N301" s="337"/>
      <c r="O301" s="269"/>
      <c r="P301" s="346">
        <f t="shared" si="56"/>
        <v>0</v>
      </c>
      <c r="Q301" s="347">
        <f t="shared" si="57"/>
        <v>0</v>
      </c>
      <c r="R301" s="347">
        <f t="shared" si="58"/>
        <v>0</v>
      </c>
      <c r="S301" s="348">
        <f t="shared" si="59"/>
        <v>0</v>
      </c>
      <c r="T301" s="349">
        <f t="shared" si="60"/>
        <v>0</v>
      </c>
      <c r="U301" s="345">
        <f t="shared" si="61"/>
        <v>0</v>
      </c>
      <c r="V301" s="345">
        <f t="shared" si="62"/>
        <v>0</v>
      </c>
      <c r="W301" s="345">
        <f t="shared" si="63"/>
        <v>0</v>
      </c>
      <c r="X301" s="154" t="str">
        <f>""</f>
        <v/>
      </c>
      <c r="Y301" s="355" t="str">
        <f>IF(Tableau_Complet[[#This Row],[ÉLÉMENTS]]="","",Tableau_Complet[[#This Row],[ÉLÉMENTS]])</f>
        <v>Réseau(x) de distribution geothermie</v>
      </c>
      <c r="Z301" s="356" t="str">
        <f>IF(Tableau_Complet[[#This Row],[NIVEAU DE PRIORITÉ]]="","",Tableau_Complet[[#This Row],[NIVEAU DE PRIORITÉ]])</f>
        <v>n/a</v>
      </c>
      <c r="AA301" s="356">
        <f>IF(Tableau_Complet[[#This Row],[COÛTS DE REMPLACEMENT (dollars 2024) avant Taxes]]="","",Tableau_Complet[[#This Row],[COÛTS DE REMPLACEMENT (dollars 2024) avant Taxes]])</f>
        <v>0</v>
      </c>
      <c r="AB301" s="273" t="s">
        <v>121</v>
      </c>
      <c r="AC301" s="273" t="s">
        <v>127</v>
      </c>
      <c r="AD301" s="273" t="s">
        <v>127</v>
      </c>
      <c r="AE301" s="356">
        <f t="shared" si="64"/>
        <v>0</v>
      </c>
      <c r="AF301" s="356">
        <f t="shared" si="65"/>
        <v>0</v>
      </c>
      <c r="AG301" s="356">
        <f t="shared" si="66"/>
        <v>0</v>
      </c>
      <c r="AP301" s="22"/>
      <c r="AR301" s="23"/>
      <c r="AS301" s="13"/>
      <c r="AT301" s="22"/>
      <c r="AU301" s="23"/>
      <c r="AY301" s="14"/>
      <c r="AZ301" s="24"/>
    </row>
    <row r="302" spans="1:52" s="21" customFormat="1" ht="54" x14ac:dyDescent="0.25">
      <c r="A302" s="73"/>
      <c r="B302" s="73"/>
      <c r="C302" s="74" t="s">
        <v>373</v>
      </c>
      <c r="D302" s="74" t="s">
        <v>154</v>
      </c>
      <c r="E302" s="74"/>
      <c r="F302" s="74"/>
      <c r="G302" s="74">
        <v>0</v>
      </c>
      <c r="H302" s="75" t="s">
        <v>133</v>
      </c>
      <c r="I302" s="76"/>
      <c r="J302" s="77"/>
      <c r="K302" s="78"/>
      <c r="L302" s="79">
        <v>0</v>
      </c>
      <c r="M302" s="250" t="s">
        <v>134</v>
      </c>
      <c r="N302" s="337"/>
      <c r="O302" s="269"/>
      <c r="P302" s="346">
        <f t="shared" si="56"/>
        <v>0</v>
      </c>
      <c r="Q302" s="347">
        <f t="shared" si="57"/>
        <v>0</v>
      </c>
      <c r="R302" s="347">
        <f t="shared" si="58"/>
        <v>0</v>
      </c>
      <c r="S302" s="348">
        <f t="shared" si="59"/>
        <v>0</v>
      </c>
      <c r="T302" s="349">
        <f t="shared" si="60"/>
        <v>0</v>
      </c>
      <c r="U302" s="345">
        <f t="shared" si="61"/>
        <v>0</v>
      </c>
      <c r="V302" s="345">
        <f t="shared" si="62"/>
        <v>0</v>
      </c>
      <c r="W302" s="345">
        <f t="shared" si="63"/>
        <v>0</v>
      </c>
      <c r="X302" s="154" t="str">
        <f>""</f>
        <v/>
      </c>
      <c r="Y302" s="355" t="str">
        <f>IF(Tableau_Complet[[#This Row],[ÉLÉMENTS]]="","",Tableau_Complet[[#This Row],[ÉLÉMENTS]])</f>
        <v>Réseau(x) de distribution d'eau refroidie</v>
      </c>
      <c r="Z302" s="356" t="str">
        <f>IF(Tableau_Complet[[#This Row],[NIVEAU DE PRIORITÉ]]="","",Tableau_Complet[[#This Row],[NIVEAU DE PRIORITÉ]])</f>
        <v>n/a</v>
      </c>
      <c r="AA302" s="356">
        <f>IF(Tableau_Complet[[#This Row],[COÛTS DE REMPLACEMENT (dollars 2024) avant Taxes]]="","",Tableau_Complet[[#This Row],[COÛTS DE REMPLACEMENT (dollars 2024) avant Taxes]])</f>
        <v>0</v>
      </c>
      <c r="AB302" s="273" t="s">
        <v>121</v>
      </c>
      <c r="AC302" s="273" t="s">
        <v>127</v>
      </c>
      <c r="AD302" s="273" t="s">
        <v>127</v>
      </c>
      <c r="AE302" s="356">
        <f t="shared" si="64"/>
        <v>0</v>
      </c>
      <c r="AF302" s="356">
        <f t="shared" si="65"/>
        <v>0</v>
      </c>
      <c r="AG302" s="356">
        <f t="shared" si="66"/>
        <v>0</v>
      </c>
      <c r="AP302" s="22"/>
      <c r="AR302" s="23"/>
      <c r="AS302" s="13"/>
      <c r="AT302" s="22"/>
      <c r="AU302" s="23"/>
      <c r="AY302" s="14"/>
      <c r="AZ302" s="24"/>
    </row>
    <row r="303" spans="1:52" s="21" customFormat="1" ht="54" x14ac:dyDescent="0.25">
      <c r="A303" s="73"/>
      <c r="B303" s="73"/>
      <c r="C303" s="74" t="s">
        <v>374</v>
      </c>
      <c r="D303" s="74" t="s">
        <v>154</v>
      </c>
      <c r="E303" s="74"/>
      <c r="F303" s="74"/>
      <c r="G303" s="74">
        <v>0</v>
      </c>
      <c r="H303" s="75" t="s">
        <v>133</v>
      </c>
      <c r="I303" s="76"/>
      <c r="J303" s="77"/>
      <c r="K303" s="78"/>
      <c r="L303" s="79">
        <v>0</v>
      </c>
      <c r="M303" s="250" t="s">
        <v>134</v>
      </c>
      <c r="N303" s="337"/>
      <c r="O303" s="269"/>
      <c r="P303" s="346">
        <f t="shared" si="56"/>
        <v>0</v>
      </c>
      <c r="Q303" s="347">
        <f t="shared" si="57"/>
        <v>0</v>
      </c>
      <c r="R303" s="347">
        <f t="shared" si="58"/>
        <v>0</v>
      </c>
      <c r="S303" s="348">
        <f t="shared" si="59"/>
        <v>0</v>
      </c>
      <c r="T303" s="349">
        <f t="shared" si="60"/>
        <v>0</v>
      </c>
      <c r="U303" s="345">
        <f t="shared" si="61"/>
        <v>0</v>
      </c>
      <c r="V303" s="345">
        <f t="shared" si="62"/>
        <v>0</v>
      </c>
      <c r="W303" s="345">
        <f t="shared" si="63"/>
        <v>0</v>
      </c>
      <c r="X303" s="154" t="str">
        <f>""</f>
        <v/>
      </c>
      <c r="Y303" s="355" t="str">
        <f>IF(Tableau_Complet[[#This Row],[ÉLÉMENTS]]="","",Tableau_Complet[[#This Row],[ÉLÉMENTS]])</f>
        <v>Réseau(x) de distribution de refrigerant</v>
      </c>
      <c r="Z303" s="356" t="str">
        <f>IF(Tableau_Complet[[#This Row],[NIVEAU DE PRIORITÉ]]="","",Tableau_Complet[[#This Row],[NIVEAU DE PRIORITÉ]])</f>
        <v>n/a</v>
      </c>
      <c r="AA303" s="356">
        <f>IF(Tableau_Complet[[#This Row],[COÛTS DE REMPLACEMENT (dollars 2024) avant Taxes]]="","",Tableau_Complet[[#This Row],[COÛTS DE REMPLACEMENT (dollars 2024) avant Taxes]])</f>
        <v>0</v>
      </c>
      <c r="AB303" s="273" t="s">
        <v>121</v>
      </c>
      <c r="AC303" s="273" t="s">
        <v>127</v>
      </c>
      <c r="AD303" s="273" t="s">
        <v>127</v>
      </c>
      <c r="AE303" s="356">
        <f t="shared" si="64"/>
        <v>0</v>
      </c>
      <c r="AF303" s="356">
        <f t="shared" si="65"/>
        <v>0</v>
      </c>
      <c r="AG303" s="356">
        <f t="shared" si="66"/>
        <v>0</v>
      </c>
      <c r="AP303" s="22"/>
      <c r="AR303" s="23"/>
      <c r="AS303" s="13"/>
      <c r="AT303" s="22"/>
      <c r="AU303" s="23"/>
      <c r="AY303" s="14"/>
      <c r="AZ303" s="24"/>
    </row>
    <row r="304" spans="1:52" s="21" customFormat="1" ht="18" x14ac:dyDescent="0.25">
      <c r="A304" s="73"/>
      <c r="B304" s="73"/>
      <c r="C304" s="74"/>
      <c r="D304" s="74"/>
      <c r="E304" s="74"/>
      <c r="F304" s="74"/>
      <c r="G304" s="74">
        <v>0</v>
      </c>
      <c r="H304" s="75" t="s">
        <v>133</v>
      </c>
      <c r="I304" s="76"/>
      <c r="J304" s="77"/>
      <c r="K304" s="78"/>
      <c r="L304" s="79">
        <v>0</v>
      </c>
      <c r="M304" s="250" t="s">
        <v>134</v>
      </c>
      <c r="N304" s="337"/>
      <c r="O304" s="269"/>
      <c r="P304" s="346">
        <f t="shared" si="56"/>
        <v>0</v>
      </c>
      <c r="Q304" s="347">
        <f t="shared" si="57"/>
        <v>0</v>
      </c>
      <c r="R304" s="347">
        <f t="shared" si="58"/>
        <v>0</v>
      </c>
      <c r="S304" s="348">
        <f t="shared" si="59"/>
        <v>0</v>
      </c>
      <c r="T304" s="349">
        <f t="shared" si="60"/>
        <v>0</v>
      </c>
      <c r="U304" s="345">
        <f t="shared" si="61"/>
        <v>0</v>
      </c>
      <c r="V304" s="345">
        <f t="shared" si="62"/>
        <v>0</v>
      </c>
      <c r="W304" s="345">
        <f t="shared" si="63"/>
        <v>0</v>
      </c>
      <c r="X304" s="154" t="str">
        <f>""</f>
        <v/>
      </c>
      <c r="Y304" s="355" t="str">
        <f>IF(Tableau_Complet[[#This Row],[ÉLÉMENTS]]="","",Tableau_Complet[[#This Row],[ÉLÉMENTS]])</f>
        <v/>
      </c>
      <c r="Z304" s="356" t="str">
        <f>IF(Tableau_Complet[[#This Row],[NIVEAU DE PRIORITÉ]]="","",Tableau_Complet[[#This Row],[NIVEAU DE PRIORITÉ]])</f>
        <v>n/a</v>
      </c>
      <c r="AA304" s="356">
        <f>IF(Tableau_Complet[[#This Row],[COÛTS DE REMPLACEMENT (dollars 2024) avant Taxes]]="","",Tableau_Complet[[#This Row],[COÛTS DE REMPLACEMENT (dollars 2024) avant Taxes]])</f>
        <v>0</v>
      </c>
      <c r="AB304" s="273" t="s">
        <v>121</v>
      </c>
      <c r="AC304" s="273" t="s">
        <v>127</v>
      </c>
      <c r="AD304" s="273" t="s">
        <v>127</v>
      </c>
      <c r="AE304" s="356">
        <f t="shared" si="64"/>
        <v>0</v>
      </c>
      <c r="AF304" s="356">
        <f t="shared" si="65"/>
        <v>0</v>
      </c>
      <c r="AG304" s="356">
        <f t="shared" si="66"/>
        <v>0</v>
      </c>
      <c r="AP304" s="22"/>
      <c r="AR304" s="23"/>
      <c r="AS304" s="13"/>
      <c r="AT304" s="22"/>
      <c r="AU304" s="23"/>
      <c r="AY304" s="14"/>
      <c r="AZ304" s="24"/>
    </row>
    <row r="305" spans="1:52" s="21" customFormat="1" ht="36" x14ac:dyDescent="0.25">
      <c r="A305" s="73"/>
      <c r="B305" s="73"/>
      <c r="C305" s="74" t="s">
        <v>375</v>
      </c>
      <c r="D305" s="74" t="s">
        <v>154</v>
      </c>
      <c r="E305" s="74"/>
      <c r="F305" s="74"/>
      <c r="G305" s="74">
        <v>0</v>
      </c>
      <c r="H305" s="75" t="s">
        <v>133</v>
      </c>
      <c r="I305" s="76"/>
      <c r="J305" s="77"/>
      <c r="K305" s="78"/>
      <c r="L305" s="79">
        <v>0</v>
      </c>
      <c r="M305" s="250" t="s">
        <v>134</v>
      </c>
      <c r="N305" s="337"/>
      <c r="O305" s="269"/>
      <c r="P305" s="346">
        <f t="shared" si="56"/>
        <v>0</v>
      </c>
      <c r="Q305" s="347">
        <f t="shared" si="57"/>
        <v>0</v>
      </c>
      <c r="R305" s="347">
        <f t="shared" si="58"/>
        <v>0</v>
      </c>
      <c r="S305" s="348">
        <f t="shared" si="59"/>
        <v>0</v>
      </c>
      <c r="T305" s="349">
        <f t="shared" si="60"/>
        <v>0</v>
      </c>
      <c r="U305" s="345">
        <f t="shared" si="61"/>
        <v>0</v>
      </c>
      <c r="V305" s="345">
        <f t="shared" si="62"/>
        <v>0</v>
      </c>
      <c r="W305" s="345">
        <f t="shared" si="63"/>
        <v>0</v>
      </c>
      <c r="X305" s="154" t="str">
        <f>""</f>
        <v/>
      </c>
      <c r="Y305" s="355" t="str">
        <f>IF(Tableau_Complet[[#This Row],[ÉLÉMENTS]]="","",Tableau_Complet[[#This Row],[ÉLÉMENTS]])</f>
        <v>Pompe(s) de circulation - CVCA</v>
      </c>
      <c r="Z305" s="356" t="str">
        <f>IF(Tableau_Complet[[#This Row],[NIVEAU DE PRIORITÉ]]="","",Tableau_Complet[[#This Row],[NIVEAU DE PRIORITÉ]])</f>
        <v>n/a</v>
      </c>
      <c r="AA305" s="356">
        <f>IF(Tableau_Complet[[#This Row],[COÛTS DE REMPLACEMENT (dollars 2024) avant Taxes]]="","",Tableau_Complet[[#This Row],[COÛTS DE REMPLACEMENT (dollars 2024) avant Taxes]])</f>
        <v>0</v>
      </c>
      <c r="AB305" s="273" t="s">
        <v>121</v>
      </c>
      <c r="AC305" s="273" t="s">
        <v>127</v>
      </c>
      <c r="AD305" s="273" t="s">
        <v>127</v>
      </c>
      <c r="AE305" s="356">
        <f t="shared" si="64"/>
        <v>0</v>
      </c>
      <c r="AF305" s="356">
        <f t="shared" si="65"/>
        <v>0</v>
      </c>
      <c r="AG305" s="356">
        <f t="shared" si="66"/>
        <v>0</v>
      </c>
      <c r="AP305" s="22"/>
      <c r="AR305" s="23"/>
      <c r="AS305" s="13"/>
      <c r="AT305" s="22"/>
      <c r="AU305" s="23"/>
      <c r="AY305" s="14"/>
      <c r="AZ305" s="24"/>
    </row>
    <row r="306" spans="1:52" s="21" customFormat="1" ht="36" x14ac:dyDescent="0.25">
      <c r="A306" s="73"/>
      <c r="B306" s="73"/>
      <c r="C306" s="74" t="s">
        <v>376</v>
      </c>
      <c r="D306" s="74" t="s">
        <v>154</v>
      </c>
      <c r="E306" s="74"/>
      <c r="F306" s="74"/>
      <c r="G306" s="74">
        <v>0</v>
      </c>
      <c r="H306" s="75" t="s">
        <v>133</v>
      </c>
      <c r="I306" s="76"/>
      <c r="J306" s="77"/>
      <c r="K306" s="78"/>
      <c r="L306" s="79">
        <v>0</v>
      </c>
      <c r="M306" s="250" t="s">
        <v>134</v>
      </c>
      <c r="N306" s="337"/>
      <c r="O306" s="269"/>
      <c r="P306" s="346">
        <f t="shared" si="56"/>
        <v>0</v>
      </c>
      <c r="Q306" s="347">
        <f t="shared" si="57"/>
        <v>0</v>
      </c>
      <c r="R306" s="347">
        <f t="shared" si="58"/>
        <v>0</v>
      </c>
      <c r="S306" s="348">
        <f t="shared" si="59"/>
        <v>0</v>
      </c>
      <c r="T306" s="349">
        <f t="shared" si="60"/>
        <v>0</v>
      </c>
      <c r="U306" s="345">
        <f t="shared" si="61"/>
        <v>0</v>
      </c>
      <c r="V306" s="345">
        <f t="shared" si="62"/>
        <v>0</v>
      </c>
      <c r="W306" s="345">
        <f t="shared" si="63"/>
        <v>0</v>
      </c>
      <c r="X306" s="154" t="str">
        <f>""</f>
        <v/>
      </c>
      <c r="Y306" s="355" t="str">
        <f>IF(Tableau_Complet[[#This Row],[ÉLÉMENTS]]="","",Tableau_Complet[[#This Row],[ÉLÉMENTS]])</f>
        <v>Traitement chimique - CVCA</v>
      </c>
      <c r="Z306" s="356" t="str">
        <f>IF(Tableau_Complet[[#This Row],[NIVEAU DE PRIORITÉ]]="","",Tableau_Complet[[#This Row],[NIVEAU DE PRIORITÉ]])</f>
        <v>n/a</v>
      </c>
      <c r="AA306" s="356">
        <f>IF(Tableau_Complet[[#This Row],[COÛTS DE REMPLACEMENT (dollars 2024) avant Taxes]]="","",Tableau_Complet[[#This Row],[COÛTS DE REMPLACEMENT (dollars 2024) avant Taxes]])</f>
        <v>0</v>
      </c>
      <c r="AB306" s="273" t="s">
        <v>121</v>
      </c>
      <c r="AC306" s="273" t="s">
        <v>127</v>
      </c>
      <c r="AD306" s="273" t="s">
        <v>127</v>
      </c>
      <c r="AE306" s="356">
        <f t="shared" si="64"/>
        <v>0</v>
      </c>
      <c r="AF306" s="356">
        <f t="shared" si="65"/>
        <v>0</v>
      </c>
      <c r="AG306" s="356">
        <f t="shared" si="66"/>
        <v>0</v>
      </c>
      <c r="AP306" s="22"/>
      <c r="AR306" s="23"/>
      <c r="AS306" s="13"/>
      <c r="AT306" s="22"/>
      <c r="AU306" s="23"/>
      <c r="AY306" s="14"/>
      <c r="AZ306" s="24"/>
    </row>
    <row r="307" spans="1:52" s="21" customFormat="1" ht="18" x14ac:dyDescent="0.25">
      <c r="A307" s="73"/>
      <c r="B307" s="73"/>
      <c r="C307" s="74" t="s">
        <v>377</v>
      </c>
      <c r="D307" s="74" t="s">
        <v>154</v>
      </c>
      <c r="E307" s="74"/>
      <c r="F307" s="74"/>
      <c r="G307" s="74">
        <v>0</v>
      </c>
      <c r="H307" s="75" t="s">
        <v>133</v>
      </c>
      <c r="I307" s="76"/>
      <c r="J307" s="77"/>
      <c r="K307" s="78"/>
      <c r="L307" s="79">
        <v>0</v>
      </c>
      <c r="M307" s="250" t="s">
        <v>134</v>
      </c>
      <c r="N307" s="337"/>
      <c r="O307" s="269"/>
      <c r="P307" s="346">
        <f t="shared" si="56"/>
        <v>0</v>
      </c>
      <c r="Q307" s="347">
        <f t="shared" si="57"/>
        <v>0</v>
      </c>
      <c r="R307" s="347">
        <f t="shared" si="58"/>
        <v>0</v>
      </c>
      <c r="S307" s="348">
        <f t="shared" si="59"/>
        <v>0</v>
      </c>
      <c r="T307" s="349">
        <f t="shared" si="60"/>
        <v>0</v>
      </c>
      <c r="U307" s="345">
        <f t="shared" si="61"/>
        <v>0</v>
      </c>
      <c r="V307" s="345">
        <f t="shared" si="62"/>
        <v>0</v>
      </c>
      <c r="W307" s="345">
        <f t="shared" si="63"/>
        <v>0</v>
      </c>
      <c r="X307" s="154" t="str">
        <f>""</f>
        <v/>
      </c>
      <c r="Y307" s="355" t="str">
        <f>IF(Tableau_Complet[[#This Row],[ÉLÉMENTS]]="","",Tableau_Complet[[#This Row],[ÉLÉMENTS]])</f>
        <v>Controleurs</v>
      </c>
      <c r="Z307" s="356" t="str">
        <f>IF(Tableau_Complet[[#This Row],[NIVEAU DE PRIORITÉ]]="","",Tableau_Complet[[#This Row],[NIVEAU DE PRIORITÉ]])</f>
        <v>n/a</v>
      </c>
      <c r="AA307" s="356">
        <f>IF(Tableau_Complet[[#This Row],[COÛTS DE REMPLACEMENT (dollars 2024) avant Taxes]]="","",Tableau_Complet[[#This Row],[COÛTS DE REMPLACEMENT (dollars 2024) avant Taxes]])</f>
        <v>0</v>
      </c>
      <c r="AB307" s="273" t="s">
        <v>121</v>
      </c>
      <c r="AC307" s="273" t="s">
        <v>127</v>
      </c>
      <c r="AD307" s="273" t="s">
        <v>127</v>
      </c>
      <c r="AE307" s="356">
        <f t="shared" si="64"/>
        <v>0</v>
      </c>
      <c r="AF307" s="356">
        <f t="shared" si="65"/>
        <v>0</v>
      </c>
      <c r="AG307" s="356">
        <f t="shared" si="66"/>
        <v>0</v>
      </c>
      <c r="AP307" s="22"/>
      <c r="AR307" s="23"/>
      <c r="AS307" s="13"/>
      <c r="AT307" s="22"/>
      <c r="AU307" s="23"/>
      <c r="AY307" s="14"/>
      <c r="AZ307" s="24"/>
    </row>
    <row r="308" spans="1:52" s="21" customFormat="1" ht="18" x14ac:dyDescent="0.25">
      <c r="A308" s="73"/>
      <c r="B308" s="73"/>
      <c r="C308" s="74" t="s">
        <v>378</v>
      </c>
      <c r="D308" s="74" t="s">
        <v>154</v>
      </c>
      <c r="E308" s="74"/>
      <c r="F308" s="74"/>
      <c r="G308" s="74">
        <v>0</v>
      </c>
      <c r="H308" s="75" t="s">
        <v>133</v>
      </c>
      <c r="I308" s="76"/>
      <c r="J308" s="77"/>
      <c r="K308" s="78"/>
      <c r="L308" s="79">
        <v>0</v>
      </c>
      <c r="M308" s="250" t="s">
        <v>134</v>
      </c>
      <c r="N308" s="337"/>
      <c r="O308" s="269"/>
      <c r="P308" s="346">
        <f t="shared" si="56"/>
        <v>0</v>
      </c>
      <c r="Q308" s="347">
        <f t="shared" si="57"/>
        <v>0</v>
      </c>
      <c r="R308" s="347">
        <f t="shared" si="58"/>
        <v>0</v>
      </c>
      <c r="S308" s="348">
        <f t="shared" si="59"/>
        <v>0</v>
      </c>
      <c r="T308" s="349">
        <f t="shared" si="60"/>
        <v>0</v>
      </c>
      <c r="U308" s="345">
        <f t="shared" si="61"/>
        <v>0</v>
      </c>
      <c r="V308" s="345">
        <f t="shared" si="62"/>
        <v>0</v>
      </c>
      <c r="W308" s="345">
        <f t="shared" si="63"/>
        <v>0</v>
      </c>
      <c r="X308" s="154" t="str">
        <f>""</f>
        <v/>
      </c>
      <c r="Y308" s="355" t="str">
        <f>IF(Tableau_Complet[[#This Row],[ÉLÉMENTS]]="","",Tableau_Complet[[#This Row],[ÉLÉMENTS]])</f>
        <v>Filtres</v>
      </c>
      <c r="Z308" s="356" t="str">
        <f>IF(Tableau_Complet[[#This Row],[NIVEAU DE PRIORITÉ]]="","",Tableau_Complet[[#This Row],[NIVEAU DE PRIORITÉ]])</f>
        <v>n/a</v>
      </c>
      <c r="AA308" s="356">
        <f>IF(Tableau_Complet[[#This Row],[COÛTS DE REMPLACEMENT (dollars 2024) avant Taxes]]="","",Tableau_Complet[[#This Row],[COÛTS DE REMPLACEMENT (dollars 2024) avant Taxes]])</f>
        <v>0</v>
      </c>
      <c r="AB308" s="273" t="s">
        <v>121</v>
      </c>
      <c r="AC308" s="273" t="s">
        <v>127</v>
      </c>
      <c r="AD308" s="273" t="s">
        <v>127</v>
      </c>
      <c r="AE308" s="356">
        <f t="shared" si="64"/>
        <v>0</v>
      </c>
      <c r="AF308" s="356">
        <f t="shared" si="65"/>
        <v>0</v>
      </c>
      <c r="AG308" s="356">
        <f t="shared" si="66"/>
        <v>0</v>
      </c>
      <c r="AP308" s="22"/>
      <c r="AR308" s="23"/>
      <c r="AS308" s="13"/>
      <c r="AT308" s="22"/>
      <c r="AU308" s="23"/>
      <c r="AY308" s="14"/>
      <c r="AZ308" s="24"/>
    </row>
    <row r="309" spans="1:52" s="21" customFormat="1" ht="36" x14ac:dyDescent="0.25">
      <c r="A309" s="73"/>
      <c r="B309" s="73"/>
      <c r="C309" s="74" t="s">
        <v>379</v>
      </c>
      <c r="D309" s="74" t="s">
        <v>154</v>
      </c>
      <c r="E309" s="74"/>
      <c r="F309" s="74"/>
      <c r="G309" s="74">
        <v>0</v>
      </c>
      <c r="H309" s="75" t="s">
        <v>133</v>
      </c>
      <c r="I309" s="76"/>
      <c r="J309" s="77"/>
      <c r="K309" s="78"/>
      <c r="L309" s="79">
        <v>0</v>
      </c>
      <c r="M309" s="250" t="s">
        <v>134</v>
      </c>
      <c r="N309" s="337"/>
      <c r="O309" s="269"/>
      <c r="P309" s="346">
        <f t="shared" si="56"/>
        <v>0</v>
      </c>
      <c r="Q309" s="347">
        <f t="shared" si="57"/>
        <v>0</v>
      </c>
      <c r="R309" s="347">
        <f t="shared" si="58"/>
        <v>0</v>
      </c>
      <c r="S309" s="348">
        <f t="shared" si="59"/>
        <v>0</v>
      </c>
      <c r="T309" s="349">
        <f t="shared" si="60"/>
        <v>0</v>
      </c>
      <c r="U309" s="345">
        <f t="shared" si="61"/>
        <v>0</v>
      </c>
      <c r="V309" s="345">
        <f t="shared" si="62"/>
        <v>0</v>
      </c>
      <c r="W309" s="345">
        <f t="shared" si="63"/>
        <v>0</v>
      </c>
      <c r="X309" s="154" t="str">
        <f>""</f>
        <v/>
      </c>
      <c r="Y309" s="355" t="str">
        <f>IF(Tableau_Complet[[#This Row],[ÉLÉMENTS]]="","",Tableau_Complet[[#This Row],[ÉLÉMENTS]])</f>
        <v>Système d'ajoute de glycol</v>
      </c>
      <c r="Z309" s="356" t="str">
        <f>IF(Tableau_Complet[[#This Row],[NIVEAU DE PRIORITÉ]]="","",Tableau_Complet[[#This Row],[NIVEAU DE PRIORITÉ]])</f>
        <v>n/a</v>
      </c>
      <c r="AA309" s="356">
        <f>IF(Tableau_Complet[[#This Row],[COÛTS DE REMPLACEMENT (dollars 2024) avant Taxes]]="","",Tableau_Complet[[#This Row],[COÛTS DE REMPLACEMENT (dollars 2024) avant Taxes]])</f>
        <v>0</v>
      </c>
      <c r="AB309" s="273" t="s">
        <v>121</v>
      </c>
      <c r="AC309" s="273" t="s">
        <v>127</v>
      </c>
      <c r="AD309" s="273" t="s">
        <v>127</v>
      </c>
      <c r="AE309" s="356">
        <f t="shared" si="64"/>
        <v>0</v>
      </c>
      <c r="AF309" s="356">
        <f t="shared" si="65"/>
        <v>0</v>
      </c>
      <c r="AG309" s="356">
        <f t="shared" si="66"/>
        <v>0</v>
      </c>
      <c r="AP309" s="22"/>
      <c r="AR309" s="23"/>
      <c r="AS309" s="13"/>
      <c r="AT309" s="22"/>
      <c r="AU309" s="23"/>
      <c r="AY309" s="14"/>
      <c r="AZ309" s="24"/>
    </row>
    <row r="310" spans="1:52" s="137" customFormat="1" ht="75" customHeight="1" x14ac:dyDescent="0.25">
      <c r="A310" s="73"/>
      <c r="B310" s="73"/>
      <c r="C310" s="74" t="s">
        <v>380</v>
      </c>
      <c r="D310" s="74" t="s">
        <v>154</v>
      </c>
      <c r="E310" s="74"/>
      <c r="F310" s="74"/>
      <c r="G310" s="74">
        <v>0</v>
      </c>
      <c r="H310" s="75" t="s">
        <v>133</v>
      </c>
      <c r="I310" s="76"/>
      <c r="J310" s="77"/>
      <c r="K310" s="78"/>
      <c r="L310" s="79">
        <v>0</v>
      </c>
      <c r="M310" s="250" t="s">
        <v>134</v>
      </c>
      <c r="N310" s="337"/>
      <c r="O310" s="269"/>
      <c r="P310" s="346">
        <f t="shared" si="56"/>
        <v>0</v>
      </c>
      <c r="Q310" s="347">
        <f t="shared" si="57"/>
        <v>0</v>
      </c>
      <c r="R310" s="347">
        <f t="shared" si="58"/>
        <v>0</v>
      </c>
      <c r="S310" s="348">
        <f t="shared" si="59"/>
        <v>0</v>
      </c>
      <c r="T310" s="349">
        <f t="shared" si="60"/>
        <v>0</v>
      </c>
      <c r="U310" s="345">
        <f t="shared" si="61"/>
        <v>0</v>
      </c>
      <c r="V310" s="345">
        <f t="shared" si="62"/>
        <v>0</v>
      </c>
      <c r="W310" s="345">
        <f t="shared" si="63"/>
        <v>0</v>
      </c>
      <c r="X310" s="154" t="str">
        <f>""</f>
        <v/>
      </c>
      <c r="Y310" s="355" t="str">
        <f>IF(Tableau_Complet[[#This Row],[ÉLÉMENTS]]="","",Tableau_Complet[[#This Row],[ÉLÉMENTS]])</f>
        <v>Échangeur à plaques</v>
      </c>
      <c r="Z310" s="356" t="str">
        <f>IF(Tableau_Complet[[#This Row],[NIVEAU DE PRIORITÉ]]="","",Tableau_Complet[[#This Row],[NIVEAU DE PRIORITÉ]])</f>
        <v>n/a</v>
      </c>
      <c r="AA310" s="356">
        <f>IF(Tableau_Complet[[#This Row],[COÛTS DE REMPLACEMENT (dollars 2024) avant Taxes]]="","",Tableau_Complet[[#This Row],[COÛTS DE REMPLACEMENT (dollars 2024) avant Taxes]])</f>
        <v>0</v>
      </c>
      <c r="AB310" s="273" t="s">
        <v>121</v>
      </c>
      <c r="AC310" s="273" t="s">
        <v>127</v>
      </c>
      <c r="AD310" s="273" t="s">
        <v>127</v>
      </c>
      <c r="AE310" s="356">
        <f t="shared" si="64"/>
        <v>0</v>
      </c>
      <c r="AF310" s="356">
        <f t="shared" si="65"/>
        <v>0</v>
      </c>
      <c r="AG310" s="356">
        <f t="shared" si="66"/>
        <v>0</v>
      </c>
      <c r="AP310" s="138"/>
      <c r="AR310" s="139"/>
      <c r="AS310" s="140"/>
      <c r="AT310" s="138"/>
      <c r="AU310" s="139"/>
      <c r="AY310" s="141"/>
      <c r="AZ310" s="142"/>
    </row>
    <row r="311" spans="1:52" s="21" customFormat="1" ht="36" x14ac:dyDescent="0.25">
      <c r="A311" s="73"/>
      <c r="B311" s="73"/>
      <c r="C311" s="74" t="s">
        <v>381</v>
      </c>
      <c r="D311" s="74" t="s">
        <v>154</v>
      </c>
      <c r="E311" s="74"/>
      <c r="F311" s="74"/>
      <c r="G311" s="74">
        <v>0</v>
      </c>
      <c r="H311" s="75" t="s">
        <v>133</v>
      </c>
      <c r="I311" s="76"/>
      <c r="J311" s="77"/>
      <c r="K311" s="78"/>
      <c r="L311" s="79">
        <v>0</v>
      </c>
      <c r="M311" s="250" t="s">
        <v>134</v>
      </c>
      <c r="N311" s="337"/>
      <c r="O311" s="269"/>
      <c r="P311" s="346">
        <f t="shared" si="56"/>
        <v>0</v>
      </c>
      <c r="Q311" s="347">
        <f t="shared" si="57"/>
        <v>0</v>
      </c>
      <c r="R311" s="347">
        <f t="shared" si="58"/>
        <v>0</v>
      </c>
      <c r="S311" s="348">
        <f t="shared" si="59"/>
        <v>0</v>
      </c>
      <c r="T311" s="349">
        <f t="shared" si="60"/>
        <v>0</v>
      </c>
      <c r="U311" s="345">
        <f t="shared" si="61"/>
        <v>0</v>
      </c>
      <c r="V311" s="345">
        <f t="shared" si="62"/>
        <v>0</v>
      </c>
      <c r="W311" s="345">
        <f t="shared" si="63"/>
        <v>0</v>
      </c>
      <c r="X311" s="154" t="str">
        <f>""</f>
        <v/>
      </c>
      <c r="Y311" s="355" t="str">
        <f>IF(Tableau_Complet[[#This Row],[ÉLÉMENTS]]="","",Tableau_Complet[[#This Row],[ÉLÉMENTS]])</f>
        <v>Échangeur thermique à calandre (à tubes)</v>
      </c>
      <c r="Z311" s="356" t="str">
        <f>IF(Tableau_Complet[[#This Row],[NIVEAU DE PRIORITÉ]]="","",Tableau_Complet[[#This Row],[NIVEAU DE PRIORITÉ]])</f>
        <v>n/a</v>
      </c>
      <c r="AA311" s="356">
        <f>IF(Tableau_Complet[[#This Row],[COÛTS DE REMPLACEMENT (dollars 2024) avant Taxes]]="","",Tableau_Complet[[#This Row],[COÛTS DE REMPLACEMENT (dollars 2024) avant Taxes]])</f>
        <v>0</v>
      </c>
      <c r="AB311" s="273" t="s">
        <v>121</v>
      </c>
      <c r="AC311" s="273" t="s">
        <v>127</v>
      </c>
      <c r="AD311" s="273" t="s">
        <v>127</v>
      </c>
      <c r="AE311" s="356">
        <f t="shared" si="64"/>
        <v>0</v>
      </c>
      <c r="AF311" s="356">
        <f t="shared" si="65"/>
        <v>0</v>
      </c>
      <c r="AG311" s="356">
        <f t="shared" si="66"/>
        <v>0</v>
      </c>
      <c r="AP311" s="22"/>
      <c r="AR311" s="23"/>
      <c r="AS311" s="13"/>
      <c r="AT311" s="22"/>
      <c r="AU311" s="23"/>
      <c r="AY311" s="14"/>
      <c r="AZ311" s="24"/>
    </row>
    <row r="312" spans="1:52" s="21" customFormat="1" ht="36" x14ac:dyDescent="0.25">
      <c r="A312" s="73"/>
      <c r="B312" s="73"/>
      <c r="C312" s="74" t="s">
        <v>382</v>
      </c>
      <c r="D312" s="74" t="s">
        <v>154</v>
      </c>
      <c r="E312" s="74"/>
      <c r="F312" s="74"/>
      <c r="G312" s="74">
        <v>0</v>
      </c>
      <c r="H312" s="75" t="s">
        <v>133</v>
      </c>
      <c r="I312" s="76"/>
      <c r="J312" s="77"/>
      <c r="K312" s="78"/>
      <c r="L312" s="79">
        <v>0</v>
      </c>
      <c r="M312" s="250" t="s">
        <v>134</v>
      </c>
      <c r="N312" s="337"/>
      <c r="O312" s="269"/>
      <c r="P312" s="346">
        <f t="shared" si="56"/>
        <v>0</v>
      </c>
      <c r="Q312" s="347">
        <f t="shared" si="57"/>
        <v>0</v>
      </c>
      <c r="R312" s="347">
        <f t="shared" si="58"/>
        <v>0</v>
      </c>
      <c r="S312" s="348">
        <f t="shared" si="59"/>
        <v>0</v>
      </c>
      <c r="T312" s="349">
        <f t="shared" si="60"/>
        <v>0</v>
      </c>
      <c r="U312" s="345">
        <f t="shared" si="61"/>
        <v>0</v>
      </c>
      <c r="V312" s="345">
        <f t="shared" si="62"/>
        <v>0</v>
      </c>
      <c r="W312" s="345">
        <f t="shared" si="63"/>
        <v>0</v>
      </c>
      <c r="X312" s="154" t="str">
        <f>""</f>
        <v/>
      </c>
      <c r="Y312" s="355" t="str">
        <f>IF(Tableau_Complet[[#This Row],[ÉLÉMENTS]]="","",Tableau_Complet[[#This Row],[ÉLÉMENTS]])</f>
        <v xml:space="preserve"> Réservoir d’eau hydronique</v>
      </c>
      <c r="Z312" s="356" t="str">
        <f>IF(Tableau_Complet[[#This Row],[NIVEAU DE PRIORITÉ]]="","",Tableau_Complet[[#This Row],[NIVEAU DE PRIORITÉ]])</f>
        <v>n/a</v>
      </c>
      <c r="AA312" s="356">
        <f>IF(Tableau_Complet[[#This Row],[COÛTS DE REMPLACEMENT (dollars 2024) avant Taxes]]="","",Tableau_Complet[[#This Row],[COÛTS DE REMPLACEMENT (dollars 2024) avant Taxes]])</f>
        <v>0</v>
      </c>
      <c r="AB312" s="273" t="s">
        <v>121</v>
      </c>
      <c r="AC312" s="273" t="s">
        <v>127</v>
      </c>
      <c r="AD312" s="273" t="s">
        <v>127</v>
      </c>
      <c r="AE312" s="356">
        <f t="shared" si="64"/>
        <v>0</v>
      </c>
      <c r="AF312" s="356">
        <f t="shared" si="65"/>
        <v>0</v>
      </c>
      <c r="AG312" s="356">
        <f t="shared" si="66"/>
        <v>0</v>
      </c>
      <c r="AP312" s="22"/>
      <c r="AR312" s="23"/>
      <c r="AS312" s="13"/>
      <c r="AT312" s="22"/>
      <c r="AU312" s="23"/>
      <c r="AY312" s="14"/>
      <c r="AZ312" s="24"/>
    </row>
    <row r="313" spans="1:52" s="21" customFormat="1" ht="18" x14ac:dyDescent="0.25">
      <c r="A313" s="73"/>
      <c r="B313" s="73"/>
      <c r="C313" s="74" t="s">
        <v>383</v>
      </c>
      <c r="D313" s="74" t="s">
        <v>154</v>
      </c>
      <c r="E313" s="74"/>
      <c r="F313" s="74"/>
      <c r="G313" s="74">
        <v>0</v>
      </c>
      <c r="H313" s="75" t="s">
        <v>133</v>
      </c>
      <c r="I313" s="76"/>
      <c r="J313" s="77"/>
      <c r="K313" s="78"/>
      <c r="L313" s="79">
        <v>0</v>
      </c>
      <c r="M313" s="250" t="s">
        <v>134</v>
      </c>
      <c r="N313" s="337"/>
      <c r="O313" s="269"/>
      <c r="P313" s="346">
        <f t="shared" si="56"/>
        <v>0</v>
      </c>
      <c r="Q313" s="347">
        <f t="shared" si="57"/>
        <v>0</v>
      </c>
      <c r="R313" s="347">
        <f t="shared" si="58"/>
        <v>0</v>
      </c>
      <c r="S313" s="348">
        <f t="shared" si="59"/>
        <v>0</v>
      </c>
      <c r="T313" s="349">
        <f t="shared" si="60"/>
        <v>0</v>
      </c>
      <c r="U313" s="345">
        <f t="shared" si="61"/>
        <v>0</v>
      </c>
      <c r="V313" s="345">
        <f t="shared" si="62"/>
        <v>0</v>
      </c>
      <c r="W313" s="345">
        <f t="shared" si="63"/>
        <v>0</v>
      </c>
      <c r="X313" s="154" t="str">
        <f>""</f>
        <v/>
      </c>
      <c r="Y313" s="355" t="str">
        <f>IF(Tableau_Complet[[#This Row],[ÉLÉMENTS]]="","",Tableau_Complet[[#This Row],[ÉLÉMENTS]])</f>
        <v xml:space="preserve">Chauffe-eau indirect </v>
      </c>
      <c r="Z313" s="356" t="str">
        <f>IF(Tableau_Complet[[#This Row],[NIVEAU DE PRIORITÉ]]="","",Tableau_Complet[[#This Row],[NIVEAU DE PRIORITÉ]])</f>
        <v>n/a</v>
      </c>
      <c r="AA313" s="356">
        <f>IF(Tableau_Complet[[#This Row],[COÛTS DE REMPLACEMENT (dollars 2024) avant Taxes]]="","",Tableau_Complet[[#This Row],[COÛTS DE REMPLACEMENT (dollars 2024) avant Taxes]])</f>
        <v>0</v>
      </c>
      <c r="AB313" s="273" t="s">
        <v>121</v>
      </c>
      <c r="AC313" s="273" t="s">
        <v>127</v>
      </c>
      <c r="AD313" s="273" t="s">
        <v>127</v>
      </c>
      <c r="AE313" s="356">
        <f t="shared" si="64"/>
        <v>0</v>
      </c>
      <c r="AF313" s="356">
        <f t="shared" si="65"/>
        <v>0</v>
      </c>
      <c r="AG313" s="356">
        <f t="shared" si="66"/>
        <v>0</v>
      </c>
      <c r="AP313" s="22"/>
      <c r="AR313" s="23"/>
      <c r="AS313" s="13"/>
      <c r="AT313" s="22"/>
      <c r="AU313" s="23"/>
      <c r="AY313" s="14"/>
      <c r="AZ313" s="24"/>
    </row>
    <row r="314" spans="1:52" s="21" customFormat="1" ht="18" x14ac:dyDescent="0.25">
      <c r="A314" s="73"/>
      <c r="B314" s="73"/>
      <c r="C314" s="74"/>
      <c r="D314" s="74"/>
      <c r="E314" s="74"/>
      <c r="F314" s="74"/>
      <c r="G314" s="74"/>
      <c r="H314" s="75"/>
      <c r="I314" s="76"/>
      <c r="J314" s="77"/>
      <c r="K314" s="78"/>
      <c r="L314" s="79"/>
      <c r="M314" s="250"/>
      <c r="N314" s="337"/>
      <c r="O314" s="269"/>
      <c r="P314" s="346">
        <f t="shared" si="56"/>
        <v>0</v>
      </c>
      <c r="Q314" s="347">
        <f t="shared" si="57"/>
        <v>0</v>
      </c>
      <c r="R314" s="347">
        <f t="shared" si="58"/>
        <v>0</v>
      </c>
      <c r="S314" s="348">
        <f t="shared" si="59"/>
        <v>0</v>
      </c>
      <c r="T314" s="349">
        <f t="shared" si="60"/>
        <v>0</v>
      </c>
      <c r="U314" s="345">
        <f t="shared" si="61"/>
        <v>0</v>
      </c>
      <c r="V314" s="345">
        <f t="shared" si="62"/>
        <v>0</v>
      </c>
      <c r="W314" s="345">
        <f t="shared" si="63"/>
        <v>0</v>
      </c>
      <c r="X314" s="154" t="str">
        <f>""</f>
        <v/>
      </c>
      <c r="Y314" s="355" t="str">
        <f>IF(Tableau_Complet[[#This Row],[ÉLÉMENTS]]="","",Tableau_Complet[[#This Row],[ÉLÉMENTS]])</f>
        <v/>
      </c>
      <c r="Z314" s="356" t="str">
        <f>IF(Tableau_Complet[[#This Row],[NIVEAU DE PRIORITÉ]]="","",Tableau_Complet[[#This Row],[NIVEAU DE PRIORITÉ]])</f>
        <v/>
      </c>
      <c r="AA314" s="356" t="str">
        <f>IF(Tableau_Complet[[#This Row],[COÛTS DE REMPLACEMENT (dollars 2024) avant Taxes]]="","",Tableau_Complet[[#This Row],[COÛTS DE REMPLACEMENT (dollars 2024) avant Taxes]])</f>
        <v/>
      </c>
      <c r="AB314" s="273" t="s">
        <v>121</v>
      </c>
      <c r="AC314" s="273" t="s">
        <v>127</v>
      </c>
      <c r="AD314" s="273" t="s">
        <v>127</v>
      </c>
      <c r="AE314" s="356" t="str">
        <f t="shared" si="64"/>
        <v/>
      </c>
      <c r="AF314" s="356" t="str">
        <f t="shared" si="65"/>
        <v/>
      </c>
      <c r="AG314" s="356" t="str">
        <f t="shared" si="66"/>
        <v/>
      </c>
      <c r="AP314" s="22"/>
      <c r="AR314" s="23"/>
      <c r="AS314" s="13"/>
      <c r="AT314" s="22"/>
      <c r="AU314" s="23"/>
      <c r="AY314" s="14"/>
      <c r="AZ314" s="24"/>
    </row>
    <row r="315" spans="1:52" s="21" customFormat="1" ht="18" x14ac:dyDescent="0.25">
      <c r="A315" s="73"/>
      <c r="B315" s="73"/>
      <c r="C315" s="74"/>
      <c r="D315" s="74"/>
      <c r="E315" s="74"/>
      <c r="F315" s="74"/>
      <c r="G315" s="74"/>
      <c r="H315" s="75"/>
      <c r="I315" s="76"/>
      <c r="J315" s="77"/>
      <c r="K315" s="78"/>
      <c r="L315" s="79"/>
      <c r="M315" s="250"/>
      <c r="N315" s="337"/>
      <c r="O315" s="269"/>
      <c r="P315" s="346">
        <f t="shared" si="56"/>
        <v>0</v>
      </c>
      <c r="Q315" s="347">
        <f t="shared" si="57"/>
        <v>0</v>
      </c>
      <c r="R315" s="347">
        <f t="shared" si="58"/>
        <v>0</v>
      </c>
      <c r="S315" s="348">
        <f t="shared" si="59"/>
        <v>0</v>
      </c>
      <c r="T315" s="349">
        <f t="shared" si="60"/>
        <v>0</v>
      </c>
      <c r="U315" s="345">
        <f t="shared" si="61"/>
        <v>0</v>
      </c>
      <c r="V315" s="345">
        <f t="shared" si="62"/>
        <v>0</v>
      </c>
      <c r="W315" s="345">
        <f t="shared" si="63"/>
        <v>0</v>
      </c>
      <c r="X315" s="154" t="str">
        <f>""</f>
        <v/>
      </c>
      <c r="Y315" s="355" t="str">
        <f>IF(Tableau_Complet[[#This Row],[ÉLÉMENTS]]="","",Tableau_Complet[[#This Row],[ÉLÉMENTS]])</f>
        <v/>
      </c>
      <c r="Z315" s="356" t="str">
        <f>IF(Tableau_Complet[[#This Row],[NIVEAU DE PRIORITÉ]]="","",Tableau_Complet[[#This Row],[NIVEAU DE PRIORITÉ]])</f>
        <v/>
      </c>
      <c r="AA315" s="356" t="str">
        <f>IF(Tableau_Complet[[#This Row],[COÛTS DE REMPLACEMENT (dollars 2024) avant Taxes]]="","",Tableau_Complet[[#This Row],[COÛTS DE REMPLACEMENT (dollars 2024) avant Taxes]])</f>
        <v/>
      </c>
      <c r="AB315" s="273" t="s">
        <v>121</v>
      </c>
      <c r="AC315" s="273" t="s">
        <v>127</v>
      </c>
      <c r="AD315" s="273" t="s">
        <v>127</v>
      </c>
      <c r="AE315" s="356" t="str">
        <f t="shared" si="64"/>
        <v/>
      </c>
      <c r="AF315" s="356" t="str">
        <f t="shared" si="65"/>
        <v/>
      </c>
      <c r="AG315" s="356" t="str">
        <f t="shared" si="66"/>
        <v/>
      </c>
      <c r="AP315" s="22"/>
      <c r="AR315" s="23"/>
      <c r="AS315" s="13"/>
      <c r="AT315" s="22"/>
      <c r="AU315" s="23"/>
      <c r="AY315" s="14"/>
      <c r="AZ315" s="24"/>
    </row>
    <row r="316" spans="1:52" s="21" customFormat="1" ht="54" x14ac:dyDescent="0.25">
      <c r="A316" s="124" t="s">
        <v>384</v>
      </c>
      <c r="B316" s="124"/>
      <c r="C316" s="125" t="s">
        <v>385</v>
      </c>
      <c r="D316" s="125"/>
      <c r="E316" s="125"/>
      <c r="F316" s="125"/>
      <c r="G316" s="125"/>
      <c r="H316" s="126"/>
      <c r="I316" s="127"/>
      <c r="J316" s="128"/>
      <c r="K316" s="129"/>
      <c r="L316" s="130"/>
      <c r="M316" s="131"/>
      <c r="N316" s="132">
        <f>SUM(L317:L322)</f>
        <v>0</v>
      </c>
      <c r="O316" s="124"/>
      <c r="P316" s="121">
        <f t="shared" si="56"/>
        <v>0</v>
      </c>
      <c r="Q316" s="122">
        <f t="shared" si="57"/>
        <v>0</v>
      </c>
      <c r="R316" s="122">
        <f t="shared" si="58"/>
        <v>0</v>
      </c>
      <c r="S316" s="123">
        <f t="shared" si="59"/>
        <v>0</v>
      </c>
      <c r="T316" s="133">
        <f t="shared" si="60"/>
        <v>0</v>
      </c>
      <c r="U316" s="134">
        <f t="shared" si="61"/>
        <v>0</v>
      </c>
      <c r="V316" s="134">
        <f t="shared" si="62"/>
        <v>0</v>
      </c>
      <c r="W316" s="134">
        <f t="shared" si="63"/>
        <v>0</v>
      </c>
      <c r="X316" s="135" t="str">
        <f>""</f>
        <v/>
      </c>
      <c r="Y316" s="136" t="str">
        <f>IF(Tableau_Complet[[#This Row],[ÉLÉMENTS]]="","",Tableau_Complet[[#This Row],[ÉLÉMENTS]])</f>
        <v>Système specialisée : ventilation d'air frais central</v>
      </c>
      <c r="Z316" s="135" t="str">
        <f>IF(Tableau_Complet[[#This Row],[NIVEAU DE PRIORITÉ]]="","",Tableau_Complet[[#This Row],[NIVEAU DE PRIORITÉ]])</f>
        <v/>
      </c>
      <c r="AA316" s="135" t="str">
        <f>IF(Tableau_Complet[[#This Row],[COÛTS DE REMPLACEMENT (dollars 2024) avant Taxes]]="","",Tableau_Complet[[#This Row],[COÛTS DE REMPLACEMENT (dollars 2024) avant Taxes]])</f>
        <v/>
      </c>
      <c r="AB316" s="135" t="s">
        <v>121</v>
      </c>
      <c r="AC316" s="135" t="s">
        <v>121</v>
      </c>
      <c r="AD316" s="135" t="s">
        <v>121</v>
      </c>
      <c r="AE316" s="135" t="str">
        <f t="shared" si="64"/>
        <v/>
      </c>
      <c r="AF316" s="135" t="str">
        <f t="shared" si="65"/>
        <v/>
      </c>
      <c r="AG316" s="135" t="str">
        <f t="shared" si="66"/>
        <v/>
      </c>
      <c r="AP316" s="22"/>
      <c r="AR316" s="23"/>
      <c r="AS316" s="13"/>
      <c r="AT316" s="22"/>
      <c r="AU316" s="23"/>
      <c r="AY316" s="14"/>
      <c r="AZ316" s="24"/>
    </row>
    <row r="317" spans="1:52" s="137" customFormat="1" ht="75" customHeight="1" x14ac:dyDescent="0.25">
      <c r="A317" s="73"/>
      <c r="B317" s="73"/>
      <c r="C317" s="74" t="s">
        <v>386</v>
      </c>
      <c r="D317" s="74" t="s">
        <v>154</v>
      </c>
      <c r="E317" s="74"/>
      <c r="F317" s="74"/>
      <c r="G317" s="74">
        <v>0</v>
      </c>
      <c r="H317" s="75" t="s">
        <v>133</v>
      </c>
      <c r="I317" s="76"/>
      <c r="J317" s="77"/>
      <c r="K317" s="78"/>
      <c r="L317" s="79">
        <v>0</v>
      </c>
      <c r="M317" s="250" t="s">
        <v>134</v>
      </c>
      <c r="N317" s="337"/>
      <c r="O317" s="269"/>
      <c r="P317" s="346">
        <f t="shared" si="56"/>
        <v>0</v>
      </c>
      <c r="Q317" s="347">
        <f t="shared" si="57"/>
        <v>0</v>
      </c>
      <c r="R317" s="347">
        <f t="shared" si="58"/>
        <v>0</v>
      </c>
      <c r="S317" s="348">
        <f t="shared" si="59"/>
        <v>0</v>
      </c>
      <c r="T317" s="349">
        <f t="shared" si="60"/>
        <v>0</v>
      </c>
      <c r="U317" s="345">
        <f t="shared" si="61"/>
        <v>0</v>
      </c>
      <c r="V317" s="345">
        <f t="shared" si="62"/>
        <v>0</v>
      </c>
      <c r="W317" s="345">
        <f t="shared" si="63"/>
        <v>0</v>
      </c>
      <c r="X317" s="154" t="str">
        <f>""</f>
        <v/>
      </c>
      <c r="Y317" s="355" t="str">
        <f>IF(Tableau_Complet[[#This Row],[ÉLÉMENTS]]="","",Tableau_Complet[[#This Row],[ÉLÉMENTS]])</f>
        <v>Unité(s) d'apport d'air frais</v>
      </c>
      <c r="Z317" s="356" t="str">
        <f>IF(Tableau_Complet[[#This Row],[NIVEAU DE PRIORITÉ]]="","",Tableau_Complet[[#This Row],[NIVEAU DE PRIORITÉ]])</f>
        <v>n/a</v>
      </c>
      <c r="AA317" s="356">
        <f>IF(Tableau_Complet[[#This Row],[COÛTS DE REMPLACEMENT (dollars 2024) avant Taxes]]="","",Tableau_Complet[[#This Row],[COÛTS DE REMPLACEMENT (dollars 2024) avant Taxes]])</f>
        <v>0</v>
      </c>
      <c r="AB317" s="273" t="s">
        <v>121</v>
      </c>
      <c r="AC317" s="273" t="s">
        <v>127</v>
      </c>
      <c r="AD317" s="273" t="s">
        <v>127</v>
      </c>
      <c r="AE317" s="356">
        <f t="shared" si="64"/>
        <v>0</v>
      </c>
      <c r="AF317" s="356">
        <f t="shared" si="65"/>
        <v>0</v>
      </c>
      <c r="AG317" s="356">
        <f t="shared" si="66"/>
        <v>0</v>
      </c>
      <c r="AP317" s="138"/>
      <c r="AR317" s="139"/>
      <c r="AS317" s="140"/>
      <c r="AT317" s="138"/>
      <c r="AU317" s="139"/>
      <c r="AY317" s="141"/>
      <c r="AZ317" s="142"/>
    </row>
    <row r="318" spans="1:52" s="21" customFormat="1" ht="72" x14ac:dyDescent="0.25">
      <c r="A318" s="73"/>
      <c r="B318" s="73"/>
      <c r="C318" s="74" t="s">
        <v>387</v>
      </c>
      <c r="D318" s="74" t="s">
        <v>154</v>
      </c>
      <c r="E318" s="74"/>
      <c r="F318" s="74"/>
      <c r="G318" s="74">
        <v>0</v>
      </c>
      <c r="H318" s="75" t="s">
        <v>133</v>
      </c>
      <c r="I318" s="76"/>
      <c r="J318" s="77"/>
      <c r="K318" s="78"/>
      <c r="L318" s="79">
        <v>0</v>
      </c>
      <c r="M318" s="250" t="s">
        <v>134</v>
      </c>
      <c r="N318" s="337"/>
      <c r="O318" s="269"/>
      <c r="P318" s="346">
        <f t="shared" si="56"/>
        <v>0</v>
      </c>
      <c r="Q318" s="347">
        <f t="shared" si="57"/>
        <v>0</v>
      </c>
      <c r="R318" s="347">
        <f t="shared" si="58"/>
        <v>0</v>
      </c>
      <c r="S318" s="348">
        <f t="shared" si="59"/>
        <v>0</v>
      </c>
      <c r="T318" s="349">
        <f t="shared" si="60"/>
        <v>0</v>
      </c>
      <c r="U318" s="345">
        <f t="shared" si="61"/>
        <v>0</v>
      </c>
      <c r="V318" s="345">
        <f t="shared" si="62"/>
        <v>0</v>
      </c>
      <c r="W318" s="345">
        <f t="shared" si="63"/>
        <v>0</v>
      </c>
      <c r="X318" s="154" t="str">
        <f>""</f>
        <v/>
      </c>
      <c r="Y318" s="355" t="str">
        <f>IF(Tableau_Complet[[#This Row],[ÉLÉMENTS]]="","",Tableau_Complet[[#This Row],[ÉLÉMENTS]])</f>
        <v>Ventilateur(s) récupérateur(s) de chaleur (Grand / partagée)</v>
      </c>
      <c r="Z318" s="356" t="str">
        <f>IF(Tableau_Complet[[#This Row],[NIVEAU DE PRIORITÉ]]="","",Tableau_Complet[[#This Row],[NIVEAU DE PRIORITÉ]])</f>
        <v>n/a</v>
      </c>
      <c r="AA318" s="356">
        <f>IF(Tableau_Complet[[#This Row],[COÛTS DE REMPLACEMENT (dollars 2024) avant Taxes]]="","",Tableau_Complet[[#This Row],[COÛTS DE REMPLACEMENT (dollars 2024) avant Taxes]])</f>
        <v>0</v>
      </c>
      <c r="AB318" s="273" t="s">
        <v>121</v>
      </c>
      <c r="AC318" s="273" t="s">
        <v>127</v>
      </c>
      <c r="AD318" s="273" t="s">
        <v>127</v>
      </c>
      <c r="AE318" s="356">
        <f t="shared" si="64"/>
        <v>0</v>
      </c>
      <c r="AF318" s="356">
        <f t="shared" si="65"/>
        <v>0</v>
      </c>
      <c r="AG318" s="356">
        <f t="shared" si="66"/>
        <v>0</v>
      </c>
      <c r="AP318" s="22"/>
      <c r="AR318" s="23"/>
      <c r="AS318" s="13"/>
      <c r="AT318" s="22"/>
      <c r="AU318" s="23"/>
      <c r="AY318" s="14"/>
      <c r="AZ318" s="24"/>
    </row>
    <row r="319" spans="1:52" s="21" customFormat="1" ht="36" x14ac:dyDescent="0.25">
      <c r="A319" s="73"/>
      <c r="B319" s="73"/>
      <c r="C319" s="74" t="s">
        <v>388</v>
      </c>
      <c r="D319" s="74" t="s">
        <v>154</v>
      </c>
      <c r="E319" s="74"/>
      <c r="F319" s="74"/>
      <c r="G319" s="74">
        <v>0</v>
      </c>
      <c r="H319" s="75" t="s">
        <v>133</v>
      </c>
      <c r="I319" s="76"/>
      <c r="J319" s="77"/>
      <c r="K319" s="78"/>
      <c r="L319" s="79">
        <v>0</v>
      </c>
      <c r="M319" s="250" t="s">
        <v>134</v>
      </c>
      <c r="N319" s="337"/>
      <c r="O319" s="269"/>
      <c r="P319" s="346">
        <f t="shared" si="56"/>
        <v>0</v>
      </c>
      <c r="Q319" s="347">
        <f t="shared" si="57"/>
        <v>0</v>
      </c>
      <c r="R319" s="347">
        <f t="shared" si="58"/>
        <v>0</v>
      </c>
      <c r="S319" s="348">
        <f t="shared" si="59"/>
        <v>0</v>
      </c>
      <c r="T319" s="349">
        <f t="shared" si="60"/>
        <v>0</v>
      </c>
      <c r="U319" s="345">
        <f t="shared" si="61"/>
        <v>0</v>
      </c>
      <c r="V319" s="345">
        <f t="shared" si="62"/>
        <v>0</v>
      </c>
      <c r="W319" s="345">
        <f t="shared" si="63"/>
        <v>0</v>
      </c>
      <c r="X319" s="154" t="str">
        <f>""</f>
        <v/>
      </c>
      <c r="Y319" s="355" t="str">
        <f>IF(Tableau_Complet[[#This Row],[ÉLÉMENTS]]="","",Tableau_Complet[[#This Row],[ÉLÉMENTS]])</f>
        <v>Ventilateur(s) d'air frais (plus petit)</v>
      </c>
      <c r="Z319" s="356" t="str">
        <f>IF(Tableau_Complet[[#This Row],[NIVEAU DE PRIORITÉ]]="","",Tableau_Complet[[#This Row],[NIVEAU DE PRIORITÉ]])</f>
        <v>n/a</v>
      </c>
      <c r="AA319" s="356">
        <f>IF(Tableau_Complet[[#This Row],[COÛTS DE REMPLACEMENT (dollars 2024) avant Taxes]]="","",Tableau_Complet[[#This Row],[COÛTS DE REMPLACEMENT (dollars 2024) avant Taxes]])</f>
        <v>0</v>
      </c>
      <c r="AB319" s="273" t="s">
        <v>121</v>
      </c>
      <c r="AC319" s="273" t="s">
        <v>127</v>
      </c>
      <c r="AD319" s="273" t="s">
        <v>127</v>
      </c>
      <c r="AE319" s="356">
        <f t="shared" si="64"/>
        <v>0</v>
      </c>
      <c r="AF319" s="356">
        <f t="shared" si="65"/>
        <v>0</v>
      </c>
      <c r="AG319" s="356">
        <f t="shared" si="66"/>
        <v>0</v>
      </c>
      <c r="AP319" s="22"/>
      <c r="AR319" s="23"/>
      <c r="AS319" s="13"/>
      <c r="AT319" s="22"/>
      <c r="AU319" s="23"/>
      <c r="AY319" s="14"/>
      <c r="AZ319" s="24"/>
    </row>
    <row r="320" spans="1:52" s="21" customFormat="1" ht="54" x14ac:dyDescent="0.25">
      <c r="A320" s="73"/>
      <c r="B320" s="73"/>
      <c r="C320" s="74" t="s">
        <v>389</v>
      </c>
      <c r="D320" s="74" t="s">
        <v>154</v>
      </c>
      <c r="E320" s="74"/>
      <c r="F320" s="74"/>
      <c r="G320" s="74">
        <v>0</v>
      </c>
      <c r="H320" s="75" t="s">
        <v>133</v>
      </c>
      <c r="I320" s="76"/>
      <c r="J320" s="77"/>
      <c r="K320" s="78"/>
      <c r="L320" s="79">
        <v>0</v>
      </c>
      <c r="M320" s="250" t="s">
        <v>134</v>
      </c>
      <c r="N320" s="337"/>
      <c r="O320" s="269"/>
      <c r="P320" s="346">
        <f t="shared" si="56"/>
        <v>0</v>
      </c>
      <c r="Q320" s="347">
        <f t="shared" si="57"/>
        <v>0</v>
      </c>
      <c r="R320" s="347">
        <f t="shared" si="58"/>
        <v>0</v>
      </c>
      <c r="S320" s="348">
        <f t="shared" si="59"/>
        <v>0</v>
      </c>
      <c r="T320" s="349">
        <f t="shared" si="60"/>
        <v>0</v>
      </c>
      <c r="U320" s="345">
        <f t="shared" si="61"/>
        <v>0</v>
      </c>
      <c r="V320" s="345">
        <f t="shared" si="62"/>
        <v>0</v>
      </c>
      <c r="W320" s="345">
        <f t="shared" si="63"/>
        <v>0</v>
      </c>
      <c r="X320" s="154" t="str">
        <f>""</f>
        <v/>
      </c>
      <c r="Y320" s="355" t="str">
        <f>IF(Tableau_Complet[[#This Row],[ÉLÉMENTS]]="","",Tableau_Complet[[#This Row],[ÉLÉMENTS]])</f>
        <v>Accesoires - serp chauffage elec, VM, serpentin hydronique</v>
      </c>
      <c r="Z320" s="356" t="str">
        <f>IF(Tableau_Complet[[#This Row],[NIVEAU DE PRIORITÉ]]="","",Tableau_Complet[[#This Row],[NIVEAU DE PRIORITÉ]])</f>
        <v>n/a</v>
      </c>
      <c r="AA320" s="356">
        <f>IF(Tableau_Complet[[#This Row],[COÛTS DE REMPLACEMENT (dollars 2024) avant Taxes]]="","",Tableau_Complet[[#This Row],[COÛTS DE REMPLACEMENT (dollars 2024) avant Taxes]])</f>
        <v>0</v>
      </c>
      <c r="AB320" s="273" t="s">
        <v>121</v>
      </c>
      <c r="AC320" s="273" t="s">
        <v>127</v>
      </c>
      <c r="AD320" s="273" t="s">
        <v>127</v>
      </c>
      <c r="AE320" s="356">
        <f t="shared" si="64"/>
        <v>0</v>
      </c>
      <c r="AF320" s="356">
        <f t="shared" si="65"/>
        <v>0</v>
      </c>
      <c r="AG320" s="356">
        <f t="shared" si="66"/>
        <v>0</v>
      </c>
      <c r="AP320" s="22"/>
      <c r="AR320" s="23"/>
      <c r="AS320" s="13"/>
      <c r="AT320" s="22"/>
      <c r="AU320" s="23"/>
      <c r="AY320" s="14"/>
      <c r="AZ320" s="24"/>
    </row>
    <row r="321" spans="1:52" s="21" customFormat="1" ht="54" x14ac:dyDescent="0.25">
      <c r="A321" s="73"/>
      <c r="B321" s="73"/>
      <c r="C321" s="74" t="s">
        <v>390</v>
      </c>
      <c r="D321" s="74" t="s">
        <v>154</v>
      </c>
      <c r="E321" s="74"/>
      <c r="F321" s="74"/>
      <c r="G321" s="74">
        <v>0</v>
      </c>
      <c r="H321" s="75" t="s">
        <v>133</v>
      </c>
      <c r="I321" s="76"/>
      <c r="J321" s="77"/>
      <c r="K321" s="78"/>
      <c r="L321" s="79">
        <v>0</v>
      </c>
      <c r="M321" s="250" t="s">
        <v>134</v>
      </c>
      <c r="N321" s="337"/>
      <c r="O321" s="269"/>
      <c r="P321" s="346">
        <f t="shared" si="56"/>
        <v>0</v>
      </c>
      <c r="Q321" s="347">
        <f t="shared" si="57"/>
        <v>0</v>
      </c>
      <c r="R321" s="347">
        <f t="shared" si="58"/>
        <v>0</v>
      </c>
      <c r="S321" s="348">
        <f t="shared" si="59"/>
        <v>0</v>
      </c>
      <c r="T321" s="349">
        <f t="shared" si="60"/>
        <v>0</v>
      </c>
      <c r="U321" s="345">
        <f t="shared" si="61"/>
        <v>0</v>
      </c>
      <c r="V321" s="345">
        <f t="shared" si="62"/>
        <v>0</v>
      </c>
      <c r="W321" s="345">
        <f t="shared" si="63"/>
        <v>0</v>
      </c>
      <c r="X321" s="154" t="str">
        <f>""</f>
        <v/>
      </c>
      <c r="Y321" s="355" t="str">
        <f>IF(Tableau_Complet[[#This Row],[ÉLÉMENTS]]="","",Tableau_Complet[[#This Row],[ÉLÉMENTS]])</f>
        <v>Système d'évacuation d'air (échangeur commun)</v>
      </c>
      <c r="Z321" s="356" t="str">
        <f>IF(Tableau_Complet[[#This Row],[NIVEAU DE PRIORITÉ]]="","",Tableau_Complet[[#This Row],[NIVEAU DE PRIORITÉ]])</f>
        <v>n/a</v>
      </c>
      <c r="AA321" s="356">
        <f>IF(Tableau_Complet[[#This Row],[COÛTS DE REMPLACEMENT (dollars 2024) avant Taxes]]="","",Tableau_Complet[[#This Row],[COÛTS DE REMPLACEMENT (dollars 2024) avant Taxes]])</f>
        <v>0</v>
      </c>
      <c r="AB321" s="273" t="s">
        <v>121</v>
      </c>
      <c r="AC321" s="273" t="s">
        <v>127</v>
      </c>
      <c r="AD321" s="273" t="s">
        <v>127</v>
      </c>
      <c r="AE321" s="356">
        <f t="shared" si="64"/>
        <v>0</v>
      </c>
      <c r="AF321" s="356">
        <f t="shared" si="65"/>
        <v>0</v>
      </c>
      <c r="AG321" s="356">
        <f t="shared" si="66"/>
        <v>0</v>
      </c>
      <c r="AP321" s="22"/>
      <c r="AR321" s="23"/>
      <c r="AS321" s="13"/>
      <c r="AT321" s="22"/>
      <c r="AU321" s="23"/>
      <c r="AY321" s="14"/>
      <c r="AZ321" s="24"/>
    </row>
    <row r="322" spans="1:52" s="21" customFormat="1" ht="18" x14ac:dyDescent="0.25">
      <c r="A322" s="73"/>
      <c r="B322" s="73"/>
      <c r="C322" s="74"/>
      <c r="D322" s="74"/>
      <c r="E322" s="74"/>
      <c r="F322" s="74"/>
      <c r="G322" s="74"/>
      <c r="H322" s="75"/>
      <c r="I322" s="76"/>
      <c r="J322" s="77"/>
      <c r="K322" s="78"/>
      <c r="L322" s="79"/>
      <c r="M322" s="250"/>
      <c r="N322" s="337"/>
      <c r="O322" s="269"/>
      <c r="P322" s="346">
        <f t="shared" si="56"/>
        <v>0</v>
      </c>
      <c r="Q322" s="347">
        <f t="shared" si="57"/>
        <v>0</v>
      </c>
      <c r="R322" s="347">
        <f t="shared" si="58"/>
        <v>0</v>
      </c>
      <c r="S322" s="348">
        <f t="shared" si="59"/>
        <v>0</v>
      </c>
      <c r="T322" s="349">
        <f t="shared" si="60"/>
        <v>0</v>
      </c>
      <c r="U322" s="345">
        <f t="shared" si="61"/>
        <v>0</v>
      </c>
      <c r="V322" s="345">
        <f t="shared" si="62"/>
        <v>0</v>
      </c>
      <c r="W322" s="345">
        <f t="shared" si="63"/>
        <v>0</v>
      </c>
      <c r="X322" s="154" t="str">
        <f>""</f>
        <v/>
      </c>
      <c r="Y322" s="355" t="str">
        <f>IF(Tableau_Complet[[#This Row],[ÉLÉMENTS]]="","",Tableau_Complet[[#This Row],[ÉLÉMENTS]])</f>
        <v/>
      </c>
      <c r="Z322" s="356" t="str">
        <f>IF(Tableau_Complet[[#This Row],[NIVEAU DE PRIORITÉ]]="","",Tableau_Complet[[#This Row],[NIVEAU DE PRIORITÉ]])</f>
        <v/>
      </c>
      <c r="AA322" s="356" t="str">
        <f>IF(Tableau_Complet[[#This Row],[COÛTS DE REMPLACEMENT (dollars 2024) avant Taxes]]="","",Tableau_Complet[[#This Row],[COÛTS DE REMPLACEMENT (dollars 2024) avant Taxes]])</f>
        <v/>
      </c>
      <c r="AB322" s="273" t="s">
        <v>121</v>
      </c>
      <c r="AC322" s="273" t="s">
        <v>127</v>
      </c>
      <c r="AD322" s="273" t="s">
        <v>127</v>
      </c>
      <c r="AE322" s="356" t="str">
        <f t="shared" si="64"/>
        <v/>
      </c>
      <c r="AF322" s="356" t="str">
        <f t="shared" si="65"/>
        <v/>
      </c>
      <c r="AG322" s="356" t="str">
        <f t="shared" si="66"/>
        <v/>
      </c>
      <c r="AP322" s="22"/>
      <c r="AR322" s="23"/>
      <c r="AS322" s="13"/>
      <c r="AT322" s="22"/>
      <c r="AU322" s="23"/>
      <c r="AY322" s="14"/>
      <c r="AZ322" s="24"/>
    </row>
    <row r="323" spans="1:52" s="21" customFormat="1" ht="54" x14ac:dyDescent="0.25">
      <c r="A323" s="124" t="s">
        <v>391</v>
      </c>
      <c r="B323" s="124"/>
      <c r="C323" s="125" t="s">
        <v>392</v>
      </c>
      <c r="D323" s="125"/>
      <c r="E323" s="125"/>
      <c r="F323" s="125"/>
      <c r="G323" s="125"/>
      <c r="H323" s="126"/>
      <c r="I323" s="127"/>
      <c r="J323" s="128"/>
      <c r="K323" s="129"/>
      <c r="L323" s="130"/>
      <c r="M323" s="131"/>
      <c r="N323" s="132">
        <f>SUM(L324:L331)</f>
        <v>0</v>
      </c>
      <c r="O323" s="124"/>
      <c r="P323" s="121">
        <f t="shared" si="56"/>
        <v>0</v>
      </c>
      <c r="Q323" s="122">
        <f t="shared" si="57"/>
        <v>0</v>
      </c>
      <c r="R323" s="122">
        <f t="shared" si="58"/>
        <v>0</v>
      </c>
      <c r="S323" s="123">
        <f t="shared" si="59"/>
        <v>0</v>
      </c>
      <c r="T323" s="133">
        <f t="shared" si="60"/>
        <v>0</v>
      </c>
      <c r="U323" s="134">
        <f t="shared" si="61"/>
        <v>0</v>
      </c>
      <c r="V323" s="134">
        <f t="shared" si="62"/>
        <v>0</v>
      </c>
      <c r="W323" s="134">
        <f t="shared" si="63"/>
        <v>0</v>
      </c>
      <c r="X323" s="135" t="str">
        <f>""</f>
        <v/>
      </c>
      <c r="Y323" s="136" t="str">
        <f>IF(Tableau_Complet[[#This Row],[ÉLÉMENTS]]="","",Tableau_Complet[[#This Row],[ÉLÉMENTS]])</f>
        <v>Système specialisée : ventilation pour le garage central</v>
      </c>
      <c r="Z323" s="135" t="str">
        <f>IF(Tableau_Complet[[#This Row],[NIVEAU DE PRIORITÉ]]="","",Tableau_Complet[[#This Row],[NIVEAU DE PRIORITÉ]])</f>
        <v/>
      </c>
      <c r="AA323" s="135" t="str">
        <f>IF(Tableau_Complet[[#This Row],[COÛTS DE REMPLACEMENT (dollars 2024) avant Taxes]]="","",Tableau_Complet[[#This Row],[COÛTS DE REMPLACEMENT (dollars 2024) avant Taxes]])</f>
        <v/>
      </c>
      <c r="AB323" s="135" t="s">
        <v>121</v>
      </c>
      <c r="AC323" s="135" t="s">
        <v>121</v>
      </c>
      <c r="AD323" s="135" t="s">
        <v>121</v>
      </c>
      <c r="AE323" s="135" t="str">
        <f t="shared" si="64"/>
        <v/>
      </c>
      <c r="AF323" s="135" t="str">
        <f t="shared" si="65"/>
        <v/>
      </c>
      <c r="AG323" s="135" t="str">
        <f t="shared" si="66"/>
        <v/>
      </c>
      <c r="AP323" s="22"/>
      <c r="AR323" s="23"/>
      <c r="AS323" s="13"/>
      <c r="AT323" s="22"/>
      <c r="AU323" s="23"/>
      <c r="AY323" s="14"/>
      <c r="AZ323" s="24"/>
    </row>
    <row r="324" spans="1:52" s="21" customFormat="1" ht="36" x14ac:dyDescent="0.25">
      <c r="A324" s="73"/>
      <c r="B324" s="73"/>
      <c r="C324" s="74" t="s">
        <v>393</v>
      </c>
      <c r="D324" s="74" t="s">
        <v>154</v>
      </c>
      <c r="E324" s="74"/>
      <c r="F324" s="74"/>
      <c r="G324" s="74">
        <v>0</v>
      </c>
      <c r="H324" s="75" t="s">
        <v>133</v>
      </c>
      <c r="I324" s="76"/>
      <c r="J324" s="77"/>
      <c r="K324" s="78"/>
      <c r="L324" s="79">
        <v>0</v>
      </c>
      <c r="M324" s="250" t="s">
        <v>134</v>
      </c>
      <c r="N324" s="337"/>
      <c r="O324" s="269"/>
      <c r="P324" s="346">
        <f t="shared" si="56"/>
        <v>0</v>
      </c>
      <c r="Q324" s="347">
        <f t="shared" si="57"/>
        <v>0</v>
      </c>
      <c r="R324" s="347">
        <f t="shared" si="58"/>
        <v>0</v>
      </c>
      <c r="S324" s="348">
        <f t="shared" si="59"/>
        <v>0</v>
      </c>
      <c r="T324" s="349">
        <f t="shared" si="60"/>
        <v>0</v>
      </c>
      <c r="U324" s="345">
        <f t="shared" si="61"/>
        <v>0</v>
      </c>
      <c r="V324" s="345">
        <f t="shared" si="62"/>
        <v>0</v>
      </c>
      <c r="W324" s="345">
        <f t="shared" si="63"/>
        <v>0</v>
      </c>
      <c r="X324" s="154" t="str">
        <f>""</f>
        <v/>
      </c>
      <c r="Y324" s="355" t="str">
        <f>IF(Tableau_Complet[[#This Row],[ÉLÉMENTS]]="","",Tableau_Complet[[#This Row],[ÉLÉMENTS]])</f>
        <v>Ventilateurs d'evacuation</v>
      </c>
      <c r="Z324" s="356" t="str">
        <f>IF(Tableau_Complet[[#This Row],[NIVEAU DE PRIORITÉ]]="","",Tableau_Complet[[#This Row],[NIVEAU DE PRIORITÉ]])</f>
        <v>n/a</v>
      </c>
      <c r="AA324" s="356">
        <f>IF(Tableau_Complet[[#This Row],[COÛTS DE REMPLACEMENT (dollars 2024) avant Taxes]]="","",Tableau_Complet[[#This Row],[COÛTS DE REMPLACEMENT (dollars 2024) avant Taxes]])</f>
        <v>0</v>
      </c>
      <c r="AB324" s="273" t="s">
        <v>121</v>
      </c>
      <c r="AC324" s="273" t="s">
        <v>127</v>
      </c>
      <c r="AD324" s="273" t="s">
        <v>127</v>
      </c>
      <c r="AE324" s="356">
        <f t="shared" si="64"/>
        <v>0</v>
      </c>
      <c r="AF324" s="356">
        <f t="shared" si="65"/>
        <v>0</v>
      </c>
      <c r="AG324" s="356">
        <f t="shared" si="66"/>
        <v>0</v>
      </c>
      <c r="AP324" s="22"/>
      <c r="AR324" s="23"/>
      <c r="AS324" s="13"/>
      <c r="AT324" s="22"/>
      <c r="AU324" s="23"/>
      <c r="AY324" s="14"/>
      <c r="AZ324" s="24"/>
    </row>
    <row r="325" spans="1:52" s="21" customFormat="1" ht="36" x14ac:dyDescent="0.25">
      <c r="A325" s="73"/>
      <c r="B325" s="73"/>
      <c r="C325" s="74" t="s">
        <v>394</v>
      </c>
      <c r="D325" s="74" t="s">
        <v>154</v>
      </c>
      <c r="E325" s="74"/>
      <c r="F325" s="74"/>
      <c r="G325" s="74">
        <v>0</v>
      </c>
      <c r="H325" s="75" t="s">
        <v>133</v>
      </c>
      <c r="I325" s="76"/>
      <c r="J325" s="77"/>
      <c r="K325" s="78"/>
      <c r="L325" s="79">
        <v>0</v>
      </c>
      <c r="M325" s="250" t="s">
        <v>134</v>
      </c>
      <c r="N325" s="337"/>
      <c r="O325" s="269"/>
      <c r="P325" s="346">
        <f t="shared" ref="P325:P386" si="67">IF(M325="Urgent",L325,0)</f>
        <v>0</v>
      </c>
      <c r="Q325" s="347">
        <f t="shared" ref="Q325:Q386" si="68">IF(M325="Prioritaire",L325,0)</f>
        <v>0</v>
      </c>
      <c r="R325" s="347">
        <f t="shared" ref="R325:R386" si="69">IF(M325="Requis",L325,0)</f>
        <v>0</v>
      </c>
      <c r="S325" s="348">
        <f t="shared" ref="S325:S386" si="70">IF(M325="Recommandé",L325,0)</f>
        <v>0</v>
      </c>
      <c r="T325" s="349">
        <f t="shared" si="60"/>
        <v>0</v>
      </c>
      <c r="U325" s="345">
        <f t="shared" si="61"/>
        <v>0</v>
      </c>
      <c r="V325" s="345">
        <f t="shared" si="62"/>
        <v>0</v>
      </c>
      <c r="W325" s="345">
        <f t="shared" si="63"/>
        <v>0</v>
      </c>
      <c r="X325" s="154" t="str">
        <f>""</f>
        <v/>
      </c>
      <c r="Y325" s="355" t="str">
        <f>IF(Tableau_Complet[[#This Row],[ÉLÉMENTS]]="","",Tableau_Complet[[#This Row],[ÉLÉMENTS]])</f>
        <v>Ventilateurs de circulation d'air</v>
      </c>
      <c r="Z325" s="356" t="str">
        <f>IF(Tableau_Complet[[#This Row],[NIVEAU DE PRIORITÉ]]="","",Tableau_Complet[[#This Row],[NIVEAU DE PRIORITÉ]])</f>
        <v>n/a</v>
      </c>
      <c r="AA325" s="356">
        <f>IF(Tableau_Complet[[#This Row],[COÛTS DE REMPLACEMENT (dollars 2024) avant Taxes]]="","",Tableau_Complet[[#This Row],[COÛTS DE REMPLACEMENT (dollars 2024) avant Taxes]])</f>
        <v>0</v>
      </c>
      <c r="AB325" s="273" t="s">
        <v>121</v>
      </c>
      <c r="AC325" s="273" t="s">
        <v>127</v>
      </c>
      <c r="AD325" s="273" t="s">
        <v>127</v>
      </c>
      <c r="AE325" s="356">
        <f t="shared" si="64"/>
        <v>0</v>
      </c>
      <c r="AF325" s="356">
        <f t="shared" si="65"/>
        <v>0</v>
      </c>
      <c r="AG325" s="356">
        <f t="shared" si="66"/>
        <v>0</v>
      </c>
      <c r="AP325" s="22"/>
      <c r="AR325" s="23"/>
      <c r="AS325" s="13"/>
      <c r="AT325" s="22"/>
      <c r="AU325" s="23"/>
      <c r="AY325" s="14"/>
      <c r="AZ325" s="24"/>
    </row>
    <row r="326" spans="1:52" s="137" customFormat="1" ht="75" customHeight="1" x14ac:dyDescent="0.25">
      <c r="A326" s="73"/>
      <c r="B326" s="73"/>
      <c r="C326" s="74" t="s">
        <v>395</v>
      </c>
      <c r="D326" s="74" t="s">
        <v>154</v>
      </c>
      <c r="E326" s="74"/>
      <c r="F326" s="74"/>
      <c r="G326" s="74">
        <v>0</v>
      </c>
      <c r="H326" s="75" t="s">
        <v>133</v>
      </c>
      <c r="I326" s="76"/>
      <c r="J326" s="77"/>
      <c r="K326" s="78"/>
      <c r="L326" s="79">
        <v>0</v>
      </c>
      <c r="M326" s="250" t="s">
        <v>134</v>
      </c>
      <c r="N326" s="337"/>
      <c r="O326" s="269"/>
      <c r="P326" s="346">
        <f t="shared" si="67"/>
        <v>0</v>
      </c>
      <c r="Q326" s="347">
        <f t="shared" si="68"/>
        <v>0</v>
      </c>
      <c r="R326" s="347">
        <f t="shared" si="69"/>
        <v>0</v>
      </c>
      <c r="S326" s="348">
        <f t="shared" si="70"/>
        <v>0</v>
      </c>
      <c r="T326" s="349">
        <f t="shared" ref="T326:T385" si="71">IF(AND(K326&gt;=0,K326&lt;2),L326,0)</f>
        <v>0</v>
      </c>
      <c r="U326" s="345">
        <f t="shared" ref="U326:U385" si="72">IF(AND(K326&gt;=2,K326&lt;6),L326,0)</f>
        <v>0</v>
      </c>
      <c r="V326" s="345">
        <f t="shared" ref="V326:V385" si="73">IF(AND(K326&gt;=6,K326&lt;11),L326,0)</f>
        <v>0</v>
      </c>
      <c r="W326" s="345">
        <f t="shared" ref="W326:W385" si="74">IF(AND(K326&gt;=11,K326&lt;26),L326,0)</f>
        <v>0</v>
      </c>
      <c r="X326" s="154" t="str">
        <f>""</f>
        <v/>
      </c>
      <c r="Y326" s="355" t="str">
        <f>IF(Tableau_Complet[[#This Row],[ÉLÉMENTS]]="","",Tableau_Complet[[#This Row],[ÉLÉMENTS]])</f>
        <v>Serpintin électrique</v>
      </c>
      <c r="Z326" s="356" t="str">
        <f>IF(Tableau_Complet[[#This Row],[NIVEAU DE PRIORITÉ]]="","",Tableau_Complet[[#This Row],[NIVEAU DE PRIORITÉ]])</f>
        <v>n/a</v>
      </c>
      <c r="AA326" s="356">
        <f>IF(Tableau_Complet[[#This Row],[COÛTS DE REMPLACEMENT (dollars 2024) avant Taxes]]="","",Tableau_Complet[[#This Row],[COÛTS DE REMPLACEMENT (dollars 2024) avant Taxes]])</f>
        <v>0</v>
      </c>
      <c r="AB326" s="273" t="s">
        <v>121</v>
      </c>
      <c r="AC326" s="273" t="s">
        <v>127</v>
      </c>
      <c r="AD326" s="273" t="s">
        <v>127</v>
      </c>
      <c r="AE326" s="356">
        <f t="shared" ref="AE326:AE385" si="75">IF(AA326="","",IF(AB326="Oui",AA326,0))</f>
        <v>0</v>
      </c>
      <c r="AF326" s="356">
        <f t="shared" ref="AF326:AF385" si="76">IF($AA326="","",IF(AC326="Oui",$AA326,0))</f>
        <v>0</v>
      </c>
      <c r="AG326" s="356">
        <f t="shared" ref="AG326:AG385" si="77">IF($AA326="","",IF(AD326="Oui",$AA326,0))</f>
        <v>0</v>
      </c>
      <c r="AP326" s="138"/>
      <c r="AR326" s="139"/>
      <c r="AS326" s="140"/>
      <c r="AT326" s="138"/>
      <c r="AU326" s="139"/>
      <c r="AY326" s="141"/>
      <c r="AZ326" s="142"/>
    </row>
    <row r="327" spans="1:52" s="21" customFormat="1" ht="54" x14ac:dyDescent="0.25">
      <c r="A327" s="73"/>
      <c r="B327" s="73"/>
      <c r="C327" s="74" t="s">
        <v>396</v>
      </c>
      <c r="D327" s="74" t="s">
        <v>154</v>
      </c>
      <c r="E327" s="74"/>
      <c r="F327" s="74"/>
      <c r="G327" s="74">
        <v>0</v>
      </c>
      <c r="H327" s="75" t="s">
        <v>133</v>
      </c>
      <c r="I327" s="76"/>
      <c r="J327" s="77"/>
      <c r="K327" s="78"/>
      <c r="L327" s="79">
        <v>0</v>
      </c>
      <c r="M327" s="250" t="s">
        <v>134</v>
      </c>
      <c r="N327" s="337"/>
      <c r="O327" s="269"/>
      <c r="P327" s="346">
        <f t="shared" si="67"/>
        <v>0</v>
      </c>
      <c r="Q327" s="347">
        <f t="shared" si="68"/>
        <v>0</v>
      </c>
      <c r="R327" s="347">
        <f t="shared" si="69"/>
        <v>0</v>
      </c>
      <c r="S327" s="348">
        <f t="shared" si="70"/>
        <v>0</v>
      </c>
      <c r="T327" s="349">
        <f t="shared" si="71"/>
        <v>0</v>
      </c>
      <c r="U327" s="345">
        <f t="shared" si="72"/>
        <v>0</v>
      </c>
      <c r="V327" s="345">
        <f t="shared" si="73"/>
        <v>0</v>
      </c>
      <c r="W327" s="345">
        <f t="shared" si="74"/>
        <v>0</v>
      </c>
      <c r="X327" s="154" t="str">
        <f>""</f>
        <v/>
      </c>
      <c r="Y327" s="355" t="str">
        <f>IF(Tableau_Complet[[#This Row],[ÉLÉMENTS]]="","",Tableau_Complet[[#This Row],[ÉLÉMENTS]])</f>
        <v>Volets motorisée  (inclus avec system si applicable)</v>
      </c>
      <c r="Z327" s="356" t="str">
        <f>IF(Tableau_Complet[[#This Row],[NIVEAU DE PRIORITÉ]]="","",Tableau_Complet[[#This Row],[NIVEAU DE PRIORITÉ]])</f>
        <v>n/a</v>
      </c>
      <c r="AA327" s="356">
        <f>IF(Tableau_Complet[[#This Row],[COÛTS DE REMPLACEMENT (dollars 2024) avant Taxes]]="","",Tableau_Complet[[#This Row],[COÛTS DE REMPLACEMENT (dollars 2024) avant Taxes]])</f>
        <v>0</v>
      </c>
      <c r="AB327" s="273" t="s">
        <v>121</v>
      </c>
      <c r="AC327" s="273" t="s">
        <v>127</v>
      </c>
      <c r="AD327" s="273" t="s">
        <v>127</v>
      </c>
      <c r="AE327" s="356">
        <f t="shared" si="75"/>
        <v>0</v>
      </c>
      <c r="AF327" s="356">
        <f t="shared" si="76"/>
        <v>0</v>
      </c>
      <c r="AG327" s="356">
        <f t="shared" si="77"/>
        <v>0</v>
      </c>
      <c r="AP327" s="22"/>
      <c r="AR327" s="23"/>
      <c r="AS327" s="13"/>
      <c r="AT327" s="22"/>
      <c r="AU327" s="23"/>
      <c r="AY327" s="14"/>
      <c r="AZ327" s="24"/>
    </row>
    <row r="328" spans="1:52" s="21" customFormat="1" ht="18" x14ac:dyDescent="0.25">
      <c r="A328" s="73"/>
      <c r="B328" s="73"/>
      <c r="C328" s="74" t="s">
        <v>397</v>
      </c>
      <c r="D328" s="74" t="s">
        <v>154</v>
      </c>
      <c r="E328" s="74"/>
      <c r="F328" s="74"/>
      <c r="G328" s="74">
        <v>0</v>
      </c>
      <c r="H328" s="75" t="s">
        <v>133</v>
      </c>
      <c r="I328" s="76"/>
      <c r="J328" s="77"/>
      <c r="K328" s="78"/>
      <c r="L328" s="79">
        <v>0</v>
      </c>
      <c r="M328" s="250" t="s">
        <v>134</v>
      </c>
      <c r="N328" s="337"/>
      <c r="O328" s="269"/>
      <c r="P328" s="346">
        <f t="shared" si="67"/>
        <v>0</v>
      </c>
      <c r="Q328" s="347">
        <f t="shared" si="68"/>
        <v>0</v>
      </c>
      <c r="R328" s="347">
        <f t="shared" si="69"/>
        <v>0</v>
      </c>
      <c r="S328" s="348">
        <f t="shared" si="70"/>
        <v>0</v>
      </c>
      <c r="T328" s="349">
        <f t="shared" si="71"/>
        <v>0</v>
      </c>
      <c r="U328" s="345">
        <f t="shared" si="72"/>
        <v>0</v>
      </c>
      <c r="V328" s="345">
        <f t="shared" si="73"/>
        <v>0</v>
      </c>
      <c r="W328" s="345">
        <f t="shared" si="74"/>
        <v>0</v>
      </c>
      <c r="X328" s="154" t="str">
        <f>""</f>
        <v/>
      </c>
      <c r="Y328" s="355" t="str">
        <f>IF(Tableau_Complet[[#This Row],[ÉLÉMENTS]]="","",Tableau_Complet[[#This Row],[ÉLÉMENTS]])</f>
        <v>Controleur</v>
      </c>
      <c r="Z328" s="356" t="str">
        <f>IF(Tableau_Complet[[#This Row],[NIVEAU DE PRIORITÉ]]="","",Tableau_Complet[[#This Row],[NIVEAU DE PRIORITÉ]])</f>
        <v>n/a</v>
      </c>
      <c r="AA328" s="356">
        <f>IF(Tableau_Complet[[#This Row],[COÛTS DE REMPLACEMENT (dollars 2024) avant Taxes]]="","",Tableau_Complet[[#This Row],[COÛTS DE REMPLACEMENT (dollars 2024) avant Taxes]])</f>
        <v>0</v>
      </c>
      <c r="AB328" s="273" t="s">
        <v>121</v>
      </c>
      <c r="AC328" s="273" t="s">
        <v>127</v>
      </c>
      <c r="AD328" s="273" t="s">
        <v>127</v>
      </c>
      <c r="AE328" s="356">
        <f t="shared" si="75"/>
        <v>0</v>
      </c>
      <c r="AF328" s="356">
        <f t="shared" si="76"/>
        <v>0</v>
      </c>
      <c r="AG328" s="356">
        <f t="shared" si="77"/>
        <v>0</v>
      </c>
      <c r="AP328" s="22"/>
      <c r="AR328" s="23"/>
      <c r="AS328" s="13"/>
      <c r="AT328" s="22"/>
      <c r="AU328" s="23"/>
      <c r="AY328" s="14"/>
      <c r="AZ328" s="24"/>
    </row>
    <row r="329" spans="1:52" s="21" customFormat="1" ht="18" x14ac:dyDescent="0.25">
      <c r="A329" s="73"/>
      <c r="B329" s="73"/>
      <c r="C329" s="74" t="s">
        <v>398</v>
      </c>
      <c r="D329" s="74" t="s">
        <v>154</v>
      </c>
      <c r="E329" s="74"/>
      <c r="F329" s="74"/>
      <c r="G329" s="74">
        <v>0</v>
      </c>
      <c r="H329" s="75" t="s">
        <v>133</v>
      </c>
      <c r="I329" s="76"/>
      <c r="J329" s="77"/>
      <c r="K329" s="78"/>
      <c r="L329" s="79">
        <v>0</v>
      </c>
      <c r="M329" s="250" t="s">
        <v>134</v>
      </c>
      <c r="N329" s="337"/>
      <c r="O329" s="269"/>
      <c r="P329" s="346">
        <f t="shared" si="67"/>
        <v>0</v>
      </c>
      <c r="Q329" s="347">
        <f t="shared" si="68"/>
        <v>0</v>
      </c>
      <c r="R329" s="347">
        <f t="shared" si="69"/>
        <v>0</v>
      </c>
      <c r="S329" s="348">
        <f t="shared" si="70"/>
        <v>0</v>
      </c>
      <c r="T329" s="349">
        <f t="shared" si="71"/>
        <v>0</v>
      </c>
      <c r="U329" s="345">
        <f t="shared" si="72"/>
        <v>0</v>
      </c>
      <c r="V329" s="345">
        <f t="shared" si="73"/>
        <v>0</v>
      </c>
      <c r="W329" s="345">
        <f t="shared" si="74"/>
        <v>0</v>
      </c>
      <c r="X329" s="154" t="str">
        <f>""</f>
        <v/>
      </c>
      <c r="Y329" s="355" t="str">
        <f>IF(Tableau_Complet[[#This Row],[ÉLÉMENTS]]="","",Tableau_Complet[[#This Row],[ÉLÉMENTS]])</f>
        <v>Sondes de CO</v>
      </c>
      <c r="Z329" s="356" t="str">
        <f>IF(Tableau_Complet[[#This Row],[NIVEAU DE PRIORITÉ]]="","",Tableau_Complet[[#This Row],[NIVEAU DE PRIORITÉ]])</f>
        <v>n/a</v>
      </c>
      <c r="AA329" s="356">
        <f>IF(Tableau_Complet[[#This Row],[COÛTS DE REMPLACEMENT (dollars 2024) avant Taxes]]="","",Tableau_Complet[[#This Row],[COÛTS DE REMPLACEMENT (dollars 2024) avant Taxes]])</f>
        <v>0</v>
      </c>
      <c r="AB329" s="273" t="s">
        <v>121</v>
      </c>
      <c r="AC329" s="273" t="s">
        <v>127</v>
      </c>
      <c r="AD329" s="273" t="s">
        <v>127</v>
      </c>
      <c r="AE329" s="356">
        <f t="shared" si="75"/>
        <v>0</v>
      </c>
      <c r="AF329" s="356">
        <f t="shared" si="76"/>
        <v>0</v>
      </c>
      <c r="AG329" s="356">
        <f t="shared" si="77"/>
        <v>0</v>
      </c>
      <c r="AP329" s="22"/>
      <c r="AR329" s="23"/>
      <c r="AS329" s="13"/>
      <c r="AT329" s="22"/>
      <c r="AU329" s="23"/>
      <c r="AY329" s="14"/>
      <c r="AZ329" s="24"/>
    </row>
    <row r="330" spans="1:52" s="21" customFormat="1" ht="18" x14ac:dyDescent="0.25">
      <c r="A330" s="73"/>
      <c r="B330" s="73"/>
      <c r="C330" s="74" t="s">
        <v>399</v>
      </c>
      <c r="D330" s="74" t="s">
        <v>154</v>
      </c>
      <c r="E330" s="74"/>
      <c r="F330" s="74"/>
      <c r="G330" s="74">
        <v>0</v>
      </c>
      <c r="H330" s="75" t="s">
        <v>133</v>
      </c>
      <c r="I330" s="76"/>
      <c r="J330" s="77"/>
      <c r="K330" s="78"/>
      <c r="L330" s="79">
        <v>0</v>
      </c>
      <c r="M330" s="250" t="s">
        <v>134</v>
      </c>
      <c r="N330" s="337"/>
      <c r="O330" s="269"/>
      <c r="P330" s="346">
        <f t="shared" si="67"/>
        <v>0</v>
      </c>
      <c r="Q330" s="347">
        <f t="shared" si="68"/>
        <v>0</v>
      </c>
      <c r="R330" s="347">
        <f t="shared" si="69"/>
        <v>0</v>
      </c>
      <c r="S330" s="348">
        <f t="shared" si="70"/>
        <v>0</v>
      </c>
      <c r="T330" s="349">
        <f t="shared" si="71"/>
        <v>0</v>
      </c>
      <c r="U330" s="345">
        <f t="shared" si="72"/>
        <v>0</v>
      </c>
      <c r="V330" s="345">
        <f t="shared" si="73"/>
        <v>0</v>
      </c>
      <c r="W330" s="345">
        <f t="shared" si="74"/>
        <v>0</v>
      </c>
      <c r="X330" s="154" t="str">
        <f>""</f>
        <v/>
      </c>
      <c r="Y330" s="355" t="str">
        <f>IF(Tableau_Complet[[#This Row],[ÉLÉMENTS]]="","",Tableau_Complet[[#This Row],[ÉLÉMENTS]])</f>
        <v>Sondes de NO2</v>
      </c>
      <c r="Z330" s="356" t="str">
        <f>IF(Tableau_Complet[[#This Row],[NIVEAU DE PRIORITÉ]]="","",Tableau_Complet[[#This Row],[NIVEAU DE PRIORITÉ]])</f>
        <v>n/a</v>
      </c>
      <c r="AA330" s="356">
        <f>IF(Tableau_Complet[[#This Row],[COÛTS DE REMPLACEMENT (dollars 2024) avant Taxes]]="","",Tableau_Complet[[#This Row],[COÛTS DE REMPLACEMENT (dollars 2024) avant Taxes]])</f>
        <v>0</v>
      </c>
      <c r="AB330" s="273" t="s">
        <v>121</v>
      </c>
      <c r="AC330" s="273" t="s">
        <v>127</v>
      </c>
      <c r="AD330" s="273" t="s">
        <v>127</v>
      </c>
      <c r="AE330" s="356">
        <f t="shared" si="75"/>
        <v>0</v>
      </c>
      <c r="AF330" s="356">
        <f t="shared" si="76"/>
        <v>0</v>
      </c>
      <c r="AG330" s="356">
        <f t="shared" si="77"/>
        <v>0</v>
      </c>
      <c r="AP330" s="22"/>
      <c r="AR330" s="23"/>
      <c r="AS330" s="13"/>
      <c r="AT330" s="22"/>
      <c r="AU330" s="23"/>
      <c r="AY330" s="14"/>
      <c r="AZ330" s="24"/>
    </row>
    <row r="331" spans="1:52" s="21" customFormat="1" ht="18" x14ac:dyDescent="0.25">
      <c r="A331" s="73"/>
      <c r="B331" s="73"/>
      <c r="C331" s="74"/>
      <c r="D331" s="74"/>
      <c r="E331" s="74"/>
      <c r="F331" s="74"/>
      <c r="G331" s="74"/>
      <c r="H331" s="75"/>
      <c r="I331" s="76"/>
      <c r="J331" s="77"/>
      <c r="K331" s="78"/>
      <c r="L331" s="79"/>
      <c r="M331" s="250"/>
      <c r="N331" s="337"/>
      <c r="O331" s="269"/>
      <c r="P331" s="346">
        <f t="shared" si="67"/>
        <v>0</v>
      </c>
      <c r="Q331" s="347">
        <f t="shared" si="68"/>
        <v>0</v>
      </c>
      <c r="R331" s="347">
        <f t="shared" si="69"/>
        <v>0</v>
      </c>
      <c r="S331" s="348">
        <f t="shared" si="70"/>
        <v>0</v>
      </c>
      <c r="T331" s="349">
        <f t="shared" si="71"/>
        <v>0</v>
      </c>
      <c r="U331" s="345">
        <f t="shared" si="72"/>
        <v>0</v>
      </c>
      <c r="V331" s="345">
        <f t="shared" si="73"/>
        <v>0</v>
      </c>
      <c r="W331" s="345">
        <f t="shared" si="74"/>
        <v>0</v>
      </c>
      <c r="X331" s="154" t="str">
        <f>""</f>
        <v/>
      </c>
      <c r="Y331" s="355" t="str">
        <f>IF(Tableau_Complet[[#This Row],[ÉLÉMENTS]]="","",Tableau_Complet[[#This Row],[ÉLÉMENTS]])</f>
        <v/>
      </c>
      <c r="Z331" s="356" t="str">
        <f>IF(Tableau_Complet[[#This Row],[NIVEAU DE PRIORITÉ]]="","",Tableau_Complet[[#This Row],[NIVEAU DE PRIORITÉ]])</f>
        <v/>
      </c>
      <c r="AA331" s="356" t="str">
        <f>IF(Tableau_Complet[[#This Row],[COÛTS DE REMPLACEMENT (dollars 2024) avant Taxes]]="","",Tableau_Complet[[#This Row],[COÛTS DE REMPLACEMENT (dollars 2024) avant Taxes]])</f>
        <v/>
      </c>
      <c r="AB331" s="273" t="s">
        <v>121</v>
      </c>
      <c r="AC331" s="273" t="s">
        <v>127</v>
      </c>
      <c r="AD331" s="273" t="s">
        <v>127</v>
      </c>
      <c r="AE331" s="356" t="str">
        <f t="shared" si="75"/>
        <v/>
      </c>
      <c r="AF331" s="356" t="str">
        <f t="shared" si="76"/>
        <v/>
      </c>
      <c r="AG331" s="356" t="str">
        <f t="shared" si="77"/>
        <v/>
      </c>
      <c r="AP331" s="22"/>
      <c r="AR331" s="23"/>
      <c r="AS331" s="13"/>
      <c r="AT331" s="22"/>
      <c r="AU331" s="23"/>
      <c r="AY331" s="14"/>
      <c r="AZ331" s="24"/>
    </row>
    <row r="332" spans="1:52" s="137" customFormat="1" ht="75" customHeight="1" x14ac:dyDescent="0.25">
      <c r="A332" s="124" t="s">
        <v>400</v>
      </c>
      <c r="B332" s="124"/>
      <c r="C332" s="125" t="s">
        <v>401</v>
      </c>
      <c r="D332" s="125"/>
      <c r="E332" s="125"/>
      <c r="F332" s="125"/>
      <c r="G332" s="125"/>
      <c r="H332" s="126"/>
      <c r="I332" s="127"/>
      <c r="J332" s="128"/>
      <c r="K332" s="129"/>
      <c r="L332" s="130"/>
      <c r="M332" s="131"/>
      <c r="N332" s="132">
        <f>SUM(L333:L337)</f>
        <v>0</v>
      </c>
      <c r="O332" s="124"/>
      <c r="P332" s="121">
        <f t="shared" si="67"/>
        <v>0</v>
      </c>
      <c r="Q332" s="122">
        <f t="shared" si="68"/>
        <v>0</v>
      </c>
      <c r="R332" s="122">
        <f t="shared" si="69"/>
        <v>0</v>
      </c>
      <c r="S332" s="123">
        <f t="shared" si="70"/>
        <v>0</v>
      </c>
      <c r="T332" s="133">
        <f t="shared" si="71"/>
        <v>0</v>
      </c>
      <c r="U332" s="134">
        <f t="shared" si="72"/>
        <v>0</v>
      </c>
      <c r="V332" s="134">
        <f t="shared" si="73"/>
        <v>0</v>
      </c>
      <c r="W332" s="134">
        <f t="shared" si="74"/>
        <v>0</v>
      </c>
      <c r="X332" s="135" t="str">
        <f>""</f>
        <v/>
      </c>
      <c r="Y332" s="136" t="str">
        <f>IF(Tableau_Complet[[#This Row],[ÉLÉMENTS]]="","",Tableau_Complet[[#This Row],[ÉLÉMENTS]])</f>
        <v>Système specialisée : ventilation Piscine central</v>
      </c>
      <c r="Z332" s="135" t="str">
        <f>IF(Tableau_Complet[[#This Row],[NIVEAU DE PRIORITÉ]]="","",Tableau_Complet[[#This Row],[NIVEAU DE PRIORITÉ]])</f>
        <v/>
      </c>
      <c r="AA332" s="135" t="str">
        <f>IF(Tableau_Complet[[#This Row],[COÛTS DE REMPLACEMENT (dollars 2024) avant Taxes]]="","",Tableau_Complet[[#This Row],[COÛTS DE REMPLACEMENT (dollars 2024) avant Taxes]])</f>
        <v/>
      </c>
      <c r="AB332" s="135" t="s">
        <v>121</v>
      </c>
      <c r="AC332" s="135" t="s">
        <v>121</v>
      </c>
      <c r="AD332" s="135" t="s">
        <v>121</v>
      </c>
      <c r="AE332" s="135" t="str">
        <f t="shared" si="75"/>
        <v/>
      </c>
      <c r="AF332" s="135" t="str">
        <f t="shared" si="76"/>
        <v/>
      </c>
      <c r="AG332" s="135" t="str">
        <f t="shared" si="77"/>
        <v/>
      </c>
      <c r="AP332" s="138"/>
      <c r="AR332" s="139"/>
      <c r="AS332" s="140"/>
      <c r="AT332" s="138"/>
      <c r="AU332" s="139"/>
      <c r="AY332" s="141"/>
      <c r="AZ332" s="142"/>
    </row>
    <row r="333" spans="1:52" s="21" customFormat="1" ht="36" x14ac:dyDescent="0.25">
      <c r="A333" s="73"/>
      <c r="B333" s="73"/>
      <c r="C333" s="74" t="s">
        <v>402</v>
      </c>
      <c r="D333" s="74" t="s">
        <v>154</v>
      </c>
      <c r="E333" s="74"/>
      <c r="F333" s="74"/>
      <c r="G333" s="74">
        <v>0</v>
      </c>
      <c r="H333" s="75" t="s">
        <v>133</v>
      </c>
      <c r="I333" s="76"/>
      <c r="J333" s="77"/>
      <c r="K333" s="78"/>
      <c r="L333" s="79">
        <v>0</v>
      </c>
      <c r="M333" s="250" t="s">
        <v>134</v>
      </c>
      <c r="N333" s="337"/>
      <c r="O333" s="269"/>
      <c r="P333" s="346">
        <f t="shared" si="67"/>
        <v>0</v>
      </c>
      <c r="Q333" s="347">
        <f t="shared" si="68"/>
        <v>0</v>
      </c>
      <c r="R333" s="347">
        <f t="shared" si="69"/>
        <v>0</v>
      </c>
      <c r="S333" s="348">
        <f t="shared" si="70"/>
        <v>0</v>
      </c>
      <c r="T333" s="349">
        <f t="shared" si="71"/>
        <v>0</v>
      </c>
      <c r="U333" s="345">
        <f t="shared" si="72"/>
        <v>0</v>
      </c>
      <c r="V333" s="345">
        <f t="shared" si="73"/>
        <v>0</v>
      </c>
      <c r="W333" s="345">
        <f t="shared" si="74"/>
        <v>0</v>
      </c>
      <c r="X333" s="154" t="str">
        <f>""</f>
        <v/>
      </c>
      <c r="Y333" s="355" t="str">
        <f>IF(Tableau_Complet[[#This Row],[ÉLÉMENTS]]="","",Tableau_Complet[[#This Row],[ÉLÉMENTS]])</f>
        <v xml:space="preserve">Deshumidificateur de la piscine </v>
      </c>
      <c r="Z333" s="356" t="str">
        <f>IF(Tableau_Complet[[#This Row],[NIVEAU DE PRIORITÉ]]="","",Tableau_Complet[[#This Row],[NIVEAU DE PRIORITÉ]])</f>
        <v>n/a</v>
      </c>
      <c r="AA333" s="356">
        <f>IF(Tableau_Complet[[#This Row],[COÛTS DE REMPLACEMENT (dollars 2024) avant Taxes]]="","",Tableau_Complet[[#This Row],[COÛTS DE REMPLACEMENT (dollars 2024) avant Taxes]])</f>
        <v>0</v>
      </c>
      <c r="AB333" s="273" t="s">
        <v>121</v>
      </c>
      <c r="AC333" s="273" t="s">
        <v>127</v>
      </c>
      <c r="AD333" s="273" t="s">
        <v>127</v>
      </c>
      <c r="AE333" s="356">
        <f t="shared" si="75"/>
        <v>0</v>
      </c>
      <c r="AF333" s="356">
        <f t="shared" si="76"/>
        <v>0</v>
      </c>
      <c r="AG333" s="356">
        <f t="shared" si="77"/>
        <v>0</v>
      </c>
      <c r="AP333" s="22"/>
      <c r="AR333" s="23"/>
      <c r="AS333" s="13"/>
      <c r="AT333" s="22"/>
      <c r="AU333" s="23"/>
      <c r="AY333" s="14"/>
      <c r="AZ333" s="24"/>
    </row>
    <row r="334" spans="1:52" s="21" customFormat="1" ht="36" x14ac:dyDescent="0.25">
      <c r="A334" s="73"/>
      <c r="B334" s="73"/>
      <c r="C334" s="74" t="s">
        <v>403</v>
      </c>
      <c r="D334" s="74" t="s">
        <v>154</v>
      </c>
      <c r="E334" s="74"/>
      <c r="F334" s="74"/>
      <c r="G334" s="74">
        <v>0</v>
      </c>
      <c r="H334" s="75" t="s">
        <v>133</v>
      </c>
      <c r="I334" s="76"/>
      <c r="J334" s="77"/>
      <c r="K334" s="78"/>
      <c r="L334" s="79">
        <v>0</v>
      </c>
      <c r="M334" s="250" t="s">
        <v>134</v>
      </c>
      <c r="N334" s="337"/>
      <c r="O334" s="269"/>
      <c r="P334" s="346">
        <f t="shared" si="67"/>
        <v>0</v>
      </c>
      <c r="Q334" s="347">
        <f t="shared" si="68"/>
        <v>0</v>
      </c>
      <c r="R334" s="347">
        <f t="shared" si="69"/>
        <v>0</v>
      </c>
      <c r="S334" s="348">
        <f t="shared" si="70"/>
        <v>0</v>
      </c>
      <c r="T334" s="349">
        <f t="shared" si="71"/>
        <v>0</v>
      </c>
      <c r="U334" s="345">
        <f t="shared" si="72"/>
        <v>0</v>
      </c>
      <c r="V334" s="345">
        <f t="shared" si="73"/>
        <v>0</v>
      </c>
      <c r="W334" s="345">
        <f t="shared" si="74"/>
        <v>0</v>
      </c>
      <c r="X334" s="154" t="str">
        <f>""</f>
        <v/>
      </c>
      <c r="Y334" s="355" t="str">
        <f>IF(Tableau_Complet[[#This Row],[ÉLÉMENTS]]="","",Tableau_Complet[[#This Row],[ÉLÉMENTS]])</f>
        <v>Ventilateur (systemes de changement d'air)</v>
      </c>
      <c r="Z334" s="356" t="str">
        <f>IF(Tableau_Complet[[#This Row],[NIVEAU DE PRIORITÉ]]="","",Tableau_Complet[[#This Row],[NIVEAU DE PRIORITÉ]])</f>
        <v>n/a</v>
      </c>
      <c r="AA334" s="356">
        <f>IF(Tableau_Complet[[#This Row],[COÛTS DE REMPLACEMENT (dollars 2024) avant Taxes]]="","",Tableau_Complet[[#This Row],[COÛTS DE REMPLACEMENT (dollars 2024) avant Taxes]])</f>
        <v>0</v>
      </c>
      <c r="AB334" s="273" t="s">
        <v>121</v>
      </c>
      <c r="AC334" s="273" t="s">
        <v>127</v>
      </c>
      <c r="AD334" s="273" t="s">
        <v>127</v>
      </c>
      <c r="AE334" s="356">
        <f t="shared" si="75"/>
        <v>0</v>
      </c>
      <c r="AF334" s="356">
        <f t="shared" si="76"/>
        <v>0</v>
      </c>
      <c r="AG334" s="356">
        <f t="shared" si="77"/>
        <v>0</v>
      </c>
      <c r="AP334" s="22"/>
      <c r="AR334" s="23"/>
      <c r="AS334" s="13"/>
      <c r="AT334" s="22"/>
      <c r="AU334" s="23"/>
      <c r="AY334" s="14"/>
      <c r="AZ334" s="24"/>
    </row>
    <row r="335" spans="1:52" s="21" customFormat="1" ht="36" x14ac:dyDescent="0.25">
      <c r="A335" s="73"/>
      <c r="B335" s="73"/>
      <c r="C335" s="74" t="s">
        <v>404</v>
      </c>
      <c r="D335" s="74" t="s">
        <v>154</v>
      </c>
      <c r="E335" s="74"/>
      <c r="F335" s="74"/>
      <c r="G335" s="74">
        <v>0</v>
      </c>
      <c r="H335" s="75" t="s">
        <v>133</v>
      </c>
      <c r="I335" s="76"/>
      <c r="J335" s="77"/>
      <c r="K335" s="78"/>
      <c r="L335" s="79">
        <v>0</v>
      </c>
      <c r="M335" s="250" t="s">
        <v>134</v>
      </c>
      <c r="N335" s="337"/>
      <c r="O335" s="269"/>
      <c r="P335" s="346">
        <f t="shared" si="67"/>
        <v>0</v>
      </c>
      <c r="Q335" s="347">
        <f t="shared" si="68"/>
        <v>0</v>
      </c>
      <c r="R335" s="347">
        <f t="shared" si="69"/>
        <v>0</v>
      </c>
      <c r="S335" s="348">
        <f t="shared" si="70"/>
        <v>0</v>
      </c>
      <c r="T335" s="349">
        <f t="shared" si="71"/>
        <v>0</v>
      </c>
      <c r="U335" s="345">
        <f t="shared" si="72"/>
        <v>0</v>
      </c>
      <c r="V335" s="345">
        <f t="shared" si="73"/>
        <v>0</v>
      </c>
      <c r="W335" s="345">
        <f t="shared" si="74"/>
        <v>0</v>
      </c>
      <c r="X335" s="154" t="str">
        <f>""</f>
        <v/>
      </c>
      <c r="Y335" s="355" t="str">
        <f>IF(Tableau_Complet[[#This Row],[ÉLÉMENTS]]="","",Tableau_Complet[[#This Row],[ÉLÉMENTS]])</f>
        <v>Condenseur pour deshumidificateur</v>
      </c>
      <c r="Z335" s="356" t="str">
        <f>IF(Tableau_Complet[[#This Row],[NIVEAU DE PRIORITÉ]]="","",Tableau_Complet[[#This Row],[NIVEAU DE PRIORITÉ]])</f>
        <v>n/a</v>
      </c>
      <c r="AA335" s="356">
        <f>IF(Tableau_Complet[[#This Row],[COÛTS DE REMPLACEMENT (dollars 2024) avant Taxes]]="","",Tableau_Complet[[#This Row],[COÛTS DE REMPLACEMENT (dollars 2024) avant Taxes]])</f>
        <v>0</v>
      </c>
      <c r="AB335" s="273" t="s">
        <v>121</v>
      </c>
      <c r="AC335" s="273" t="s">
        <v>127</v>
      </c>
      <c r="AD335" s="273" t="s">
        <v>127</v>
      </c>
      <c r="AE335" s="356">
        <f t="shared" si="75"/>
        <v>0</v>
      </c>
      <c r="AF335" s="356">
        <f t="shared" si="76"/>
        <v>0</v>
      </c>
      <c r="AG335" s="356">
        <f t="shared" si="77"/>
        <v>0</v>
      </c>
      <c r="AP335" s="22"/>
      <c r="AR335" s="23"/>
      <c r="AS335" s="13"/>
      <c r="AT335" s="22"/>
      <c r="AU335" s="23"/>
      <c r="AY335" s="14"/>
      <c r="AZ335" s="24"/>
    </row>
    <row r="336" spans="1:52" s="21" customFormat="1" ht="54" x14ac:dyDescent="0.25">
      <c r="A336" s="73"/>
      <c r="B336" s="73"/>
      <c r="C336" s="74" t="s">
        <v>405</v>
      </c>
      <c r="D336" s="74" t="s">
        <v>154</v>
      </c>
      <c r="E336" s="74"/>
      <c r="F336" s="74"/>
      <c r="G336" s="74">
        <v>0</v>
      </c>
      <c r="H336" s="75" t="s">
        <v>133</v>
      </c>
      <c r="I336" s="76"/>
      <c r="J336" s="77"/>
      <c r="K336" s="78"/>
      <c r="L336" s="79">
        <v>0</v>
      </c>
      <c r="M336" s="250" t="s">
        <v>134</v>
      </c>
      <c r="N336" s="337"/>
      <c r="O336" s="269"/>
      <c r="P336" s="346">
        <f t="shared" si="67"/>
        <v>0</v>
      </c>
      <c r="Q336" s="347">
        <f t="shared" si="68"/>
        <v>0</v>
      </c>
      <c r="R336" s="347">
        <f t="shared" si="69"/>
        <v>0</v>
      </c>
      <c r="S336" s="348">
        <f t="shared" si="70"/>
        <v>0</v>
      </c>
      <c r="T336" s="349">
        <f t="shared" si="71"/>
        <v>0</v>
      </c>
      <c r="U336" s="345">
        <f t="shared" si="72"/>
        <v>0</v>
      </c>
      <c r="V336" s="345">
        <f t="shared" si="73"/>
        <v>0</v>
      </c>
      <c r="W336" s="345">
        <f t="shared" si="74"/>
        <v>0</v>
      </c>
      <c r="X336" s="154" t="str">
        <f>""</f>
        <v/>
      </c>
      <c r="Y336" s="355" t="str">
        <f>IF(Tableau_Complet[[#This Row],[ÉLÉMENTS]]="","",Tableau_Complet[[#This Row],[ÉLÉMENTS]])</f>
        <v>Accesoires - serp chauffage elec, VM, serpintin hydroniquye ?</v>
      </c>
      <c r="Z336" s="356" t="str">
        <f>IF(Tableau_Complet[[#This Row],[NIVEAU DE PRIORITÉ]]="","",Tableau_Complet[[#This Row],[NIVEAU DE PRIORITÉ]])</f>
        <v>n/a</v>
      </c>
      <c r="AA336" s="356">
        <f>IF(Tableau_Complet[[#This Row],[COÛTS DE REMPLACEMENT (dollars 2024) avant Taxes]]="","",Tableau_Complet[[#This Row],[COÛTS DE REMPLACEMENT (dollars 2024) avant Taxes]])</f>
        <v>0</v>
      </c>
      <c r="AB336" s="273" t="s">
        <v>121</v>
      </c>
      <c r="AC336" s="273" t="s">
        <v>127</v>
      </c>
      <c r="AD336" s="273" t="s">
        <v>127</v>
      </c>
      <c r="AE336" s="356">
        <f t="shared" si="75"/>
        <v>0</v>
      </c>
      <c r="AF336" s="356">
        <f t="shared" si="76"/>
        <v>0</v>
      </c>
      <c r="AG336" s="356">
        <f t="shared" si="77"/>
        <v>0</v>
      </c>
      <c r="AP336" s="22"/>
      <c r="AR336" s="23"/>
      <c r="AS336" s="13"/>
      <c r="AT336" s="22"/>
      <c r="AU336" s="23"/>
      <c r="AY336" s="14"/>
      <c r="AZ336" s="24"/>
    </row>
    <row r="337" spans="1:52" s="21" customFormat="1" ht="18" x14ac:dyDescent="0.25">
      <c r="A337" s="73"/>
      <c r="B337" s="73"/>
      <c r="C337" s="74"/>
      <c r="D337" s="74"/>
      <c r="E337" s="74"/>
      <c r="F337" s="74"/>
      <c r="G337" s="74"/>
      <c r="H337" s="75"/>
      <c r="I337" s="76"/>
      <c r="J337" s="77"/>
      <c r="K337" s="78"/>
      <c r="L337" s="79"/>
      <c r="M337" s="250"/>
      <c r="N337" s="337"/>
      <c r="O337" s="269"/>
      <c r="P337" s="346">
        <f t="shared" si="67"/>
        <v>0</v>
      </c>
      <c r="Q337" s="347">
        <f t="shared" si="68"/>
        <v>0</v>
      </c>
      <c r="R337" s="347">
        <f t="shared" si="69"/>
        <v>0</v>
      </c>
      <c r="S337" s="348">
        <f t="shared" si="70"/>
        <v>0</v>
      </c>
      <c r="T337" s="349">
        <f t="shared" si="71"/>
        <v>0</v>
      </c>
      <c r="U337" s="345">
        <f t="shared" si="72"/>
        <v>0</v>
      </c>
      <c r="V337" s="345">
        <f t="shared" si="73"/>
        <v>0</v>
      </c>
      <c r="W337" s="345">
        <f t="shared" si="74"/>
        <v>0</v>
      </c>
      <c r="X337" s="154" t="str">
        <f>""</f>
        <v/>
      </c>
      <c r="Y337" s="355" t="str">
        <f>IF(Tableau_Complet[[#This Row],[ÉLÉMENTS]]="","",Tableau_Complet[[#This Row],[ÉLÉMENTS]])</f>
        <v/>
      </c>
      <c r="Z337" s="356" t="str">
        <f>IF(Tableau_Complet[[#This Row],[NIVEAU DE PRIORITÉ]]="","",Tableau_Complet[[#This Row],[NIVEAU DE PRIORITÉ]])</f>
        <v/>
      </c>
      <c r="AA337" s="356" t="str">
        <f>IF(Tableau_Complet[[#This Row],[COÛTS DE REMPLACEMENT (dollars 2024) avant Taxes]]="","",Tableau_Complet[[#This Row],[COÛTS DE REMPLACEMENT (dollars 2024) avant Taxes]])</f>
        <v/>
      </c>
      <c r="AB337" s="273" t="s">
        <v>121</v>
      </c>
      <c r="AC337" s="273" t="s">
        <v>127</v>
      </c>
      <c r="AD337" s="273" t="s">
        <v>127</v>
      </c>
      <c r="AE337" s="356" t="str">
        <f t="shared" si="75"/>
        <v/>
      </c>
      <c r="AF337" s="356" t="str">
        <f t="shared" si="76"/>
        <v/>
      </c>
      <c r="AG337" s="356" t="str">
        <f t="shared" si="77"/>
        <v/>
      </c>
      <c r="AP337" s="22"/>
      <c r="AR337" s="23"/>
      <c r="AS337" s="13"/>
      <c r="AT337" s="22"/>
      <c r="AU337" s="23"/>
      <c r="AY337" s="14"/>
      <c r="AZ337" s="24"/>
    </row>
    <row r="338" spans="1:52" s="137" customFormat="1" ht="75" customHeight="1" x14ac:dyDescent="0.25">
      <c r="A338" s="124" t="s">
        <v>406</v>
      </c>
      <c r="B338" s="124"/>
      <c r="C338" s="125" t="s">
        <v>407</v>
      </c>
      <c r="D338" s="125"/>
      <c r="E338" s="125"/>
      <c r="F338" s="125"/>
      <c r="G338" s="125"/>
      <c r="H338" s="126"/>
      <c r="I338" s="127"/>
      <c r="J338" s="128"/>
      <c r="K338" s="129"/>
      <c r="L338" s="130"/>
      <c r="M338" s="131"/>
      <c r="N338" s="132">
        <f>SUM(L339:L343)</f>
        <v>0</v>
      </c>
      <c r="O338" s="124"/>
      <c r="P338" s="121">
        <f t="shared" si="67"/>
        <v>0</v>
      </c>
      <c r="Q338" s="122">
        <f t="shared" si="68"/>
        <v>0</v>
      </c>
      <c r="R338" s="122">
        <f t="shared" si="69"/>
        <v>0</v>
      </c>
      <c r="S338" s="123">
        <f t="shared" si="70"/>
        <v>0</v>
      </c>
      <c r="T338" s="133">
        <f t="shared" si="71"/>
        <v>0</v>
      </c>
      <c r="U338" s="134">
        <f t="shared" si="72"/>
        <v>0</v>
      </c>
      <c r="V338" s="134">
        <f t="shared" si="73"/>
        <v>0</v>
      </c>
      <c r="W338" s="134">
        <f t="shared" si="74"/>
        <v>0</v>
      </c>
      <c r="X338" s="155" t="str">
        <f>""</f>
        <v/>
      </c>
      <c r="Y338" s="156" t="str">
        <f>IF(Tableau_Complet[[#This Row],[ÉLÉMENTS]]="","",Tableau_Complet[[#This Row],[ÉLÉMENTS]])</f>
        <v>Système specialisée : ventilation pour le contrôle de la fumée central</v>
      </c>
      <c r="Z338" s="155" t="str">
        <f>IF(Tableau_Complet[[#This Row],[NIVEAU DE PRIORITÉ]]="","",Tableau_Complet[[#This Row],[NIVEAU DE PRIORITÉ]])</f>
        <v/>
      </c>
      <c r="AA338" s="155" t="str">
        <f>IF(Tableau_Complet[[#This Row],[COÛTS DE REMPLACEMENT (dollars 2024) avant Taxes]]="","",Tableau_Complet[[#This Row],[COÛTS DE REMPLACEMENT (dollars 2024) avant Taxes]])</f>
        <v/>
      </c>
      <c r="AB338" s="135" t="s">
        <v>121</v>
      </c>
      <c r="AC338" s="135" t="s">
        <v>121</v>
      </c>
      <c r="AD338" s="135" t="s">
        <v>121</v>
      </c>
      <c r="AE338" s="155" t="str">
        <f t="shared" si="75"/>
        <v/>
      </c>
      <c r="AF338" s="155" t="str">
        <f t="shared" si="76"/>
        <v/>
      </c>
      <c r="AG338" s="155" t="str">
        <f t="shared" si="77"/>
        <v/>
      </c>
      <c r="AP338" s="138"/>
      <c r="AR338" s="139"/>
      <c r="AS338" s="140"/>
      <c r="AT338" s="138"/>
      <c r="AU338" s="139"/>
      <c r="AY338" s="141"/>
      <c r="AZ338" s="142"/>
    </row>
    <row r="339" spans="1:52" s="21" customFormat="1" ht="36" x14ac:dyDescent="0.25">
      <c r="A339" s="73"/>
      <c r="B339" s="73"/>
      <c r="C339" s="74" t="s">
        <v>408</v>
      </c>
      <c r="D339" s="74" t="s">
        <v>154</v>
      </c>
      <c r="E339" s="74"/>
      <c r="F339" s="74"/>
      <c r="G339" s="74">
        <v>0</v>
      </c>
      <c r="H339" s="75" t="s">
        <v>133</v>
      </c>
      <c r="I339" s="76"/>
      <c r="J339" s="77"/>
      <c r="K339" s="78"/>
      <c r="L339" s="79">
        <v>0</v>
      </c>
      <c r="M339" s="250" t="s">
        <v>134</v>
      </c>
      <c r="N339" s="337"/>
      <c r="O339" s="269"/>
      <c r="P339" s="346">
        <f t="shared" si="67"/>
        <v>0</v>
      </c>
      <c r="Q339" s="347">
        <f t="shared" si="68"/>
        <v>0</v>
      </c>
      <c r="R339" s="347">
        <f t="shared" si="69"/>
        <v>0</v>
      </c>
      <c r="S339" s="348">
        <f t="shared" si="70"/>
        <v>0</v>
      </c>
      <c r="T339" s="349">
        <f t="shared" si="71"/>
        <v>0</v>
      </c>
      <c r="U339" s="345">
        <f t="shared" si="72"/>
        <v>0</v>
      </c>
      <c r="V339" s="345">
        <f t="shared" si="73"/>
        <v>0</v>
      </c>
      <c r="W339" s="345">
        <f t="shared" si="74"/>
        <v>0</v>
      </c>
      <c r="X339" s="154" t="str">
        <f>""</f>
        <v/>
      </c>
      <c r="Y339" s="355" t="str">
        <f>IF(Tableau_Complet[[#This Row],[ÉLÉMENTS]]="","",Tableau_Complet[[#This Row],[ÉLÉMENTS]])</f>
        <v>Ventilateurs de control de fumé</v>
      </c>
      <c r="Z339" s="356" t="str">
        <f>IF(Tableau_Complet[[#This Row],[NIVEAU DE PRIORITÉ]]="","",Tableau_Complet[[#This Row],[NIVEAU DE PRIORITÉ]])</f>
        <v>n/a</v>
      </c>
      <c r="AA339" s="356">
        <f>IF(Tableau_Complet[[#This Row],[COÛTS DE REMPLACEMENT (dollars 2024) avant Taxes]]="","",Tableau_Complet[[#This Row],[COÛTS DE REMPLACEMENT (dollars 2024) avant Taxes]])</f>
        <v>0</v>
      </c>
      <c r="AB339" s="273" t="s">
        <v>121</v>
      </c>
      <c r="AC339" s="273" t="s">
        <v>127</v>
      </c>
      <c r="AD339" s="273" t="s">
        <v>127</v>
      </c>
      <c r="AE339" s="356">
        <f t="shared" si="75"/>
        <v>0</v>
      </c>
      <c r="AF339" s="356">
        <f t="shared" si="76"/>
        <v>0</v>
      </c>
      <c r="AG339" s="356">
        <f t="shared" si="77"/>
        <v>0</v>
      </c>
      <c r="AP339" s="22"/>
      <c r="AR339" s="23"/>
      <c r="AS339" s="13"/>
      <c r="AT339" s="22"/>
      <c r="AU339" s="23"/>
      <c r="AY339" s="14"/>
      <c r="AZ339" s="24"/>
    </row>
    <row r="340" spans="1:52" s="21" customFormat="1" ht="54" x14ac:dyDescent="0.25">
      <c r="A340" s="73"/>
      <c r="B340" s="73"/>
      <c r="C340" s="74" t="s">
        <v>409</v>
      </c>
      <c r="D340" s="74" t="s">
        <v>154</v>
      </c>
      <c r="E340" s="74"/>
      <c r="F340" s="74"/>
      <c r="G340" s="74">
        <v>0</v>
      </c>
      <c r="H340" s="75" t="s">
        <v>133</v>
      </c>
      <c r="I340" s="76"/>
      <c r="J340" s="77"/>
      <c r="K340" s="78"/>
      <c r="L340" s="79">
        <v>0</v>
      </c>
      <c r="M340" s="250" t="s">
        <v>134</v>
      </c>
      <c r="N340" s="337"/>
      <c r="O340" s="269"/>
      <c r="P340" s="346">
        <f t="shared" si="67"/>
        <v>0</v>
      </c>
      <c r="Q340" s="347">
        <f t="shared" si="68"/>
        <v>0</v>
      </c>
      <c r="R340" s="347">
        <f t="shared" si="69"/>
        <v>0</v>
      </c>
      <c r="S340" s="348">
        <f t="shared" si="70"/>
        <v>0</v>
      </c>
      <c r="T340" s="349">
        <f t="shared" si="71"/>
        <v>0</v>
      </c>
      <c r="U340" s="345">
        <f t="shared" si="72"/>
        <v>0</v>
      </c>
      <c r="V340" s="345">
        <f t="shared" si="73"/>
        <v>0</v>
      </c>
      <c r="W340" s="345">
        <f t="shared" si="74"/>
        <v>0</v>
      </c>
      <c r="X340" s="154" t="str">
        <f>""</f>
        <v/>
      </c>
      <c r="Y340" s="355" t="str">
        <f>IF(Tableau_Complet[[#This Row],[ÉLÉMENTS]]="","",Tableau_Complet[[#This Row],[ÉLÉMENTS]])</f>
        <v>Accesoires - serp chauffage elec, VM, serpentin hydroniquye</v>
      </c>
      <c r="Z340" s="356" t="str">
        <f>IF(Tableau_Complet[[#This Row],[NIVEAU DE PRIORITÉ]]="","",Tableau_Complet[[#This Row],[NIVEAU DE PRIORITÉ]])</f>
        <v>n/a</v>
      </c>
      <c r="AA340" s="356">
        <f>IF(Tableau_Complet[[#This Row],[COÛTS DE REMPLACEMENT (dollars 2024) avant Taxes]]="","",Tableau_Complet[[#This Row],[COÛTS DE REMPLACEMENT (dollars 2024) avant Taxes]])</f>
        <v>0</v>
      </c>
      <c r="AB340" s="273" t="s">
        <v>121</v>
      </c>
      <c r="AC340" s="273" t="s">
        <v>127</v>
      </c>
      <c r="AD340" s="273" t="s">
        <v>127</v>
      </c>
      <c r="AE340" s="356">
        <f t="shared" si="75"/>
        <v>0</v>
      </c>
      <c r="AF340" s="356">
        <f t="shared" si="76"/>
        <v>0</v>
      </c>
      <c r="AG340" s="356">
        <f t="shared" si="77"/>
        <v>0</v>
      </c>
      <c r="AP340" s="22"/>
      <c r="AR340" s="23"/>
      <c r="AS340" s="13"/>
      <c r="AT340" s="22"/>
      <c r="AU340" s="23"/>
      <c r="AY340" s="14"/>
      <c r="AZ340" s="24"/>
    </row>
    <row r="341" spans="1:52" s="21" customFormat="1" ht="18" x14ac:dyDescent="0.25">
      <c r="A341" s="73"/>
      <c r="B341" s="73"/>
      <c r="C341" s="74"/>
      <c r="D341" s="74"/>
      <c r="E341" s="74"/>
      <c r="F341" s="74"/>
      <c r="G341" s="74"/>
      <c r="H341" s="75"/>
      <c r="I341" s="76"/>
      <c r="J341" s="77"/>
      <c r="K341" s="78"/>
      <c r="L341" s="79"/>
      <c r="M341" s="250"/>
      <c r="N341" s="337"/>
      <c r="O341" s="269"/>
      <c r="P341" s="346">
        <f t="shared" si="67"/>
        <v>0</v>
      </c>
      <c r="Q341" s="347">
        <f t="shared" si="68"/>
        <v>0</v>
      </c>
      <c r="R341" s="347">
        <f t="shared" si="69"/>
        <v>0</v>
      </c>
      <c r="S341" s="348">
        <f t="shared" si="70"/>
        <v>0</v>
      </c>
      <c r="T341" s="349">
        <f t="shared" si="71"/>
        <v>0</v>
      </c>
      <c r="U341" s="345">
        <f t="shared" si="72"/>
        <v>0</v>
      </c>
      <c r="V341" s="345">
        <f t="shared" si="73"/>
        <v>0</v>
      </c>
      <c r="W341" s="345">
        <f t="shared" si="74"/>
        <v>0</v>
      </c>
      <c r="X341" s="154" t="str">
        <f>""</f>
        <v/>
      </c>
      <c r="Y341" s="355" t="str">
        <f>IF(Tableau_Complet[[#This Row],[ÉLÉMENTS]]="","",Tableau_Complet[[#This Row],[ÉLÉMENTS]])</f>
        <v/>
      </c>
      <c r="Z341" s="356" t="str">
        <f>IF(Tableau_Complet[[#This Row],[NIVEAU DE PRIORITÉ]]="","",Tableau_Complet[[#This Row],[NIVEAU DE PRIORITÉ]])</f>
        <v/>
      </c>
      <c r="AA341" s="356" t="str">
        <f>IF(Tableau_Complet[[#This Row],[COÛTS DE REMPLACEMENT (dollars 2024) avant Taxes]]="","",Tableau_Complet[[#This Row],[COÛTS DE REMPLACEMENT (dollars 2024) avant Taxes]])</f>
        <v/>
      </c>
      <c r="AB341" s="273" t="s">
        <v>121</v>
      </c>
      <c r="AC341" s="273" t="s">
        <v>127</v>
      </c>
      <c r="AD341" s="273" t="s">
        <v>127</v>
      </c>
      <c r="AE341" s="356" t="str">
        <f t="shared" si="75"/>
        <v/>
      </c>
      <c r="AF341" s="356" t="str">
        <f t="shared" si="76"/>
        <v/>
      </c>
      <c r="AG341" s="356" t="str">
        <f t="shared" si="77"/>
        <v/>
      </c>
      <c r="AP341" s="22"/>
      <c r="AR341" s="23"/>
      <c r="AS341" s="13"/>
      <c r="AT341" s="22"/>
      <c r="AU341" s="23"/>
      <c r="AY341" s="14"/>
      <c r="AZ341" s="24"/>
    </row>
    <row r="342" spans="1:52" s="21" customFormat="1" ht="18" x14ac:dyDescent="0.25">
      <c r="A342" s="73"/>
      <c r="B342" s="73"/>
      <c r="C342" s="74"/>
      <c r="D342" s="74"/>
      <c r="E342" s="74"/>
      <c r="F342" s="74"/>
      <c r="G342" s="74"/>
      <c r="H342" s="75"/>
      <c r="I342" s="76"/>
      <c r="J342" s="77"/>
      <c r="K342" s="78"/>
      <c r="L342" s="79"/>
      <c r="M342" s="250"/>
      <c r="N342" s="337"/>
      <c r="O342" s="269"/>
      <c r="P342" s="346">
        <f t="shared" si="67"/>
        <v>0</v>
      </c>
      <c r="Q342" s="347">
        <f t="shared" si="68"/>
        <v>0</v>
      </c>
      <c r="R342" s="347">
        <f t="shared" si="69"/>
        <v>0</v>
      </c>
      <c r="S342" s="348">
        <f t="shared" si="70"/>
        <v>0</v>
      </c>
      <c r="T342" s="349">
        <f t="shared" si="71"/>
        <v>0</v>
      </c>
      <c r="U342" s="345">
        <f t="shared" si="72"/>
        <v>0</v>
      </c>
      <c r="V342" s="345">
        <f t="shared" si="73"/>
        <v>0</v>
      </c>
      <c r="W342" s="345">
        <f t="shared" si="74"/>
        <v>0</v>
      </c>
      <c r="X342" s="154" t="str">
        <f>""</f>
        <v/>
      </c>
      <c r="Y342" s="355" t="str">
        <f>IF(Tableau_Complet[[#This Row],[ÉLÉMENTS]]="","",Tableau_Complet[[#This Row],[ÉLÉMENTS]])</f>
        <v/>
      </c>
      <c r="Z342" s="356" t="str">
        <f>IF(Tableau_Complet[[#This Row],[NIVEAU DE PRIORITÉ]]="","",Tableau_Complet[[#This Row],[NIVEAU DE PRIORITÉ]])</f>
        <v/>
      </c>
      <c r="AA342" s="356" t="str">
        <f>IF(Tableau_Complet[[#This Row],[COÛTS DE REMPLACEMENT (dollars 2024) avant Taxes]]="","",Tableau_Complet[[#This Row],[COÛTS DE REMPLACEMENT (dollars 2024) avant Taxes]])</f>
        <v/>
      </c>
      <c r="AB342" s="273" t="s">
        <v>121</v>
      </c>
      <c r="AC342" s="273" t="s">
        <v>127</v>
      </c>
      <c r="AD342" s="273" t="s">
        <v>127</v>
      </c>
      <c r="AE342" s="356" t="str">
        <f t="shared" si="75"/>
        <v/>
      </c>
      <c r="AF342" s="356" t="str">
        <f t="shared" si="76"/>
        <v/>
      </c>
      <c r="AG342" s="356" t="str">
        <f t="shared" si="77"/>
        <v/>
      </c>
      <c r="AP342" s="22"/>
      <c r="AR342" s="23"/>
      <c r="AS342" s="13"/>
      <c r="AT342" s="22"/>
      <c r="AU342" s="23"/>
      <c r="AY342" s="14"/>
      <c r="AZ342" s="24"/>
    </row>
    <row r="343" spans="1:52" s="21" customFormat="1" ht="18" x14ac:dyDescent="0.25">
      <c r="A343" s="73"/>
      <c r="B343" s="73"/>
      <c r="C343" s="74"/>
      <c r="D343" s="74"/>
      <c r="E343" s="74"/>
      <c r="F343" s="74"/>
      <c r="G343" s="74"/>
      <c r="H343" s="75"/>
      <c r="I343" s="76"/>
      <c r="J343" s="77"/>
      <c r="K343" s="78"/>
      <c r="L343" s="79"/>
      <c r="M343" s="250"/>
      <c r="N343" s="337"/>
      <c r="O343" s="269"/>
      <c r="P343" s="346">
        <f t="shared" si="67"/>
        <v>0</v>
      </c>
      <c r="Q343" s="347">
        <f t="shared" si="68"/>
        <v>0</v>
      </c>
      <c r="R343" s="347">
        <f t="shared" si="69"/>
        <v>0</v>
      </c>
      <c r="S343" s="348">
        <f t="shared" si="70"/>
        <v>0</v>
      </c>
      <c r="T343" s="349">
        <f t="shared" si="71"/>
        <v>0</v>
      </c>
      <c r="U343" s="345">
        <f t="shared" si="72"/>
        <v>0</v>
      </c>
      <c r="V343" s="345">
        <f t="shared" si="73"/>
        <v>0</v>
      </c>
      <c r="W343" s="345">
        <f t="shared" si="74"/>
        <v>0</v>
      </c>
      <c r="X343" s="154" t="str">
        <f>""</f>
        <v/>
      </c>
      <c r="Y343" s="355" t="str">
        <f>IF(Tableau_Complet[[#This Row],[ÉLÉMENTS]]="","",Tableau_Complet[[#This Row],[ÉLÉMENTS]])</f>
        <v/>
      </c>
      <c r="Z343" s="356" t="str">
        <f>IF(Tableau_Complet[[#This Row],[NIVEAU DE PRIORITÉ]]="","",Tableau_Complet[[#This Row],[NIVEAU DE PRIORITÉ]])</f>
        <v/>
      </c>
      <c r="AA343" s="356" t="str">
        <f>IF(Tableau_Complet[[#This Row],[COÛTS DE REMPLACEMENT (dollars 2024) avant Taxes]]="","",Tableau_Complet[[#This Row],[COÛTS DE REMPLACEMENT (dollars 2024) avant Taxes]])</f>
        <v/>
      </c>
      <c r="AB343" s="273" t="s">
        <v>121</v>
      </c>
      <c r="AC343" s="273" t="s">
        <v>127</v>
      </c>
      <c r="AD343" s="273" t="s">
        <v>127</v>
      </c>
      <c r="AE343" s="356" t="str">
        <f t="shared" si="75"/>
        <v/>
      </c>
      <c r="AF343" s="356" t="str">
        <f t="shared" si="76"/>
        <v/>
      </c>
      <c r="AG343" s="356" t="str">
        <f t="shared" si="77"/>
        <v/>
      </c>
      <c r="AP343" s="22"/>
      <c r="AR343" s="23"/>
      <c r="AS343" s="13"/>
      <c r="AT343" s="22"/>
      <c r="AU343" s="23"/>
      <c r="AY343" s="14"/>
      <c r="AZ343" s="24"/>
    </row>
    <row r="344" spans="1:52" s="21" customFormat="1" ht="54" x14ac:dyDescent="0.25">
      <c r="A344" s="124" t="s">
        <v>410</v>
      </c>
      <c r="B344" s="124"/>
      <c r="C344" s="125" t="s">
        <v>411</v>
      </c>
      <c r="D344" s="125"/>
      <c r="E344" s="125"/>
      <c r="F344" s="125"/>
      <c r="G344" s="125"/>
      <c r="H344" s="126"/>
      <c r="I344" s="127"/>
      <c r="J344" s="128"/>
      <c r="K344" s="129"/>
      <c r="L344" s="130"/>
      <c r="M344" s="131"/>
      <c r="N344" s="132">
        <f>SUM(L345:L351)</f>
        <v>0</v>
      </c>
      <c r="O344" s="124"/>
      <c r="P344" s="121">
        <f t="shared" si="67"/>
        <v>0</v>
      </c>
      <c r="Q344" s="122">
        <f t="shared" si="68"/>
        <v>0</v>
      </c>
      <c r="R344" s="122">
        <f t="shared" si="69"/>
        <v>0</v>
      </c>
      <c r="S344" s="123">
        <f t="shared" si="70"/>
        <v>0</v>
      </c>
      <c r="T344" s="133">
        <f t="shared" si="71"/>
        <v>0</v>
      </c>
      <c r="U344" s="134">
        <f t="shared" si="72"/>
        <v>0</v>
      </c>
      <c r="V344" s="134">
        <f t="shared" si="73"/>
        <v>0</v>
      </c>
      <c r="W344" s="134">
        <f t="shared" si="74"/>
        <v>0</v>
      </c>
      <c r="X344" s="135" t="str">
        <f>""</f>
        <v/>
      </c>
      <c r="Y344" s="136" t="str">
        <f>IF(Tableau_Complet[[#This Row],[ÉLÉMENTS]]="","",Tableau_Complet[[#This Row],[ÉLÉMENTS]])</f>
        <v>Système specialisée : Autres systemes central</v>
      </c>
      <c r="Z344" s="135" t="str">
        <f>IF(Tableau_Complet[[#This Row],[NIVEAU DE PRIORITÉ]]="","",Tableau_Complet[[#This Row],[NIVEAU DE PRIORITÉ]])</f>
        <v/>
      </c>
      <c r="AA344" s="135" t="str">
        <f>IF(Tableau_Complet[[#This Row],[COÛTS DE REMPLACEMENT (dollars 2024) avant Taxes]]="","",Tableau_Complet[[#This Row],[COÛTS DE REMPLACEMENT (dollars 2024) avant Taxes]])</f>
        <v/>
      </c>
      <c r="AB344" s="135" t="s">
        <v>121</v>
      </c>
      <c r="AC344" s="135" t="s">
        <v>121</v>
      </c>
      <c r="AD344" s="135" t="s">
        <v>121</v>
      </c>
      <c r="AE344" s="135" t="str">
        <f t="shared" si="75"/>
        <v/>
      </c>
      <c r="AF344" s="135" t="str">
        <f t="shared" si="76"/>
        <v/>
      </c>
      <c r="AG344" s="135" t="str">
        <f t="shared" si="77"/>
        <v/>
      </c>
      <c r="AP344" s="22"/>
      <c r="AR344" s="23"/>
      <c r="AS344" s="13"/>
      <c r="AT344" s="22"/>
      <c r="AU344" s="23"/>
      <c r="AY344" s="14"/>
      <c r="AZ344" s="24"/>
    </row>
    <row r="345" spans="1:52" s="21" customFormat="1" ht="18" x14ac:dyDescent="0.25">
      <c r="A345" s="73"/>
      <c r="B345" s="73"/>
      <c r="C345" s="74" t="s">
        <v>412</v>
      </c>
      <c r="D345" s="74" t="s">
        <v>154</v>
      </c>
      <c r="E345" s="74"/>
      <c r="F345" s="74"/>
      <c r="G345" s="74">
        <v>0</v>
      </c>
      <c r="H345" s="75" t="s">
        <v>133</v>
      </c>
      <c r="I345" s="76"/>
      <c r="J345" s="77"/>
      <c r="K345" s="78"/>
      <c r="L345" s="79">
        <v>0</v>
      </c>
      <c r="M345" s="250" t="s">
        <v>134</v>
      </c>
      <c r="N345" s="337"/>
      <c r="O345" s="269"/>
      <c r="P345" s="346">
        <f t="shared" si="67"/>
        <v>0</v>
      </c>
      <c r="Q345" s="347">
        <f t="shared" si="68"/>
        <v>0</v>
      </c>
      <c r="R345" s="347">
        <f t="shared" si="69"/>
        <v>0</v>
      </c>
      <c r="S345" s="348">
        <f t="shared" si="70"/>
        <v>0</v>
      </c>
      <c r="T345" s="349">
        <f t="shared" si="71"/>
        <v>0</v>
      </c>
      <c r="U345" s="345">
        <f t="shared" si="72"/>
        <v>0</v>
      </c>
      <c r="V345" s="345">
        <f t="shared" si="73"/>
        <v>0</v>
      </c>
      <c r="W345" s="345">
        <f t="shared" si="74"/>
        <v>0</v>
      </c>
      <c r="X345" s="154" t="str">
        <f>""</f>
        <v/>
      </c>
      <c r="Y345" s="355" t="str">
        <f>IF(Tableau_Complet[[#This Row],[ÉLÉMENTS]]="","",Tableau_Complet[[#This Row],[ÉLÉMENTS]])</f>
        <v xml:space="preserve">Humidificateur(s) </v>
      </c>
      <c r="Z345" s="356" t="str">
        <f>IF(Tableau_Complet[[#This Row],[NIVEAU DE PRIORITÉ]]="","",Tableau_Complet[[#This Row],[NIVEAU DE PRIORITÉ]])</f>
        <v>n/a</v>
      </c>
      <c r="AA345" s="356">
        <f>IF(Tableau_Complet[[#This Row],[COÛTS DE REMPLACEMENT (dollars 2024) avant Taxes]]="","",Tableau_Complet[[#This Row],[COÛTS DE REMPLACEMENT (dollars 2024) avant Taxes]])</f>
        <v>0</v>
      </c>
      <c r="AB345" s="273" t="s">
        <v>121</v>
      </c>
      <c r="AC345" s="273" t="s">
        <v>127</v>
      </c>
      <c r="AD345" s="273" t="s">
        <v>127</v>
      </c>
      <c r="AE345" s="356">
        <f t="shared" si="75"/>
        <v>0</v>
      </c>
      <c r="AF345" s="356">
        <f t="shared" si="76"/>
        <v>0</v>
      </c>
      <c r="AG345" s="356">
        <f t="shared" si="77"/>
        <v>0</v>
      </c>
      <c r="AP345" s="22"/>
      <c r="AR345" s="23"/>
      <c r="AS345" s="13"/>
      <c r="AT345" s="22"/>
      <c r="AU345" s="23"/>
      <c r="AY345" s="14"/>
      <c r="AZ345" s="24"/>
    </row>
    <row r="346" spans="1:52" s="137" customFormat="1" ht="46.5" customHeight="1" x14ac:dyDescent="0.25">
      <c r="A346" s="73"/>
      <c r="B346" s="73"/>
      <c r="C346" s="74" t="s">
        <v>413</v>
      </c>
      <c r="D346" s="74" t="s">
        <v>154</v>
      </c>
      <c r="E346" s="74"/>
      <c r="F346" s="74"/>
      <c r="G346" s="74">
        <v>0</v>
      </c>
      <c r="H346" s="75" t="s">
        <v>133</v>
      </c>
      <c r="I346" s="76"/>
      <c r="J346" s="77"/>
      <c r="K346" s="78"/>
      <c r="L346" s="79">
        <v>0</v>
      </c>
      <c r="M346" s="250" t="s">
        <v>134</v>
      </c>
      <c r="N346" s="337"/>
      <c r="O346" s="269"/>
      <c r="P346" s="346">
        <f t="shared" si="67"/>
        <v>0</v>
      </c>
      <c r="Q346" s="347">
        <f t="shared" si="68"/>
        <v>0</v>
      </c>
      <c r="R346" s="347">
        <f t="shared" si="69"/>
        <v>0</v>
      </c>
      <c r="S346" s="348">
        <f t="shared" si="70"/>
        <v>0</v>
      </c>
      <c r="T346" s="349">
        <f t="shared" si="71"/>
        <v>0</v>
      </c>
      <c r="U346" s="345">
        <f t="shared" si="72"/>
        <v>0</v>
      </c>
      <c r="V346" s="345">
        <f t="shared" si="73"/>
        <v>0</v>
      </c>
      <c r="W346" s="345">
        <f t="shared" si="74"/>
        <v>0</v>
      </c>
      <c r="X346" s="154" t="str">
        <f>""</f>
        <v/>
      </c>
      <c r="Y346" s="355" t="str">
        <f>IF(Tableau_Complet[[#This Row],[ÉLÉMENTS]]="","",Tableau_Complet[[#This Row],[ÉLÉMENTS]])</f>
        <v>Systemes d'evacuation de radon</v>
      </c>
      <c r="Z346" s="356" t="str">
        <f>IF(Tableau_Complet[[#This Row],[NIVEAU DE PRIORITÉ]]="","",Tableau_Complet[[#This Row],[NIVEAU DE PRIORITÉ]])</f>
        <v>n/a</v>
      </c>
      <c r="AA346" s="356">
        <f>IF(Tableau_Complet[[#This Row],[COÛTS DE REMPLACEMENT (dollars 2024) avant Taxes]]="","",Tableau_Complet[[#This Row],[COÛTS DE REMPLACEMENT (dollars 2024) avant Taxes]])</f>
        <v>0</v>
      </c>
      <c r="AB346" s="273" t="s">
        <v>121</v>
      </c>
      <c r="AC346" s="273" t="s">
        <v>127</v>
      </c>
      <c r="AD346" s="273" t="s">
        <v>127</v>
      </c>
      <c r="AE346" s="356">
        <f t="shared" si="75"/>
        <v>0</v>
      </c>
      <c r="AF346" s="356">
        <f t="shared" si="76"/>
        <v>0</v>
      </c>
      <c r="AG346" s="356">
        <f t="shared" si="77"/>
        <v>0</v>
      </c>
      <c r="AP346" s="138"/>
      <c r="AR346" s="139"/>
      <c r="AS346" s="140"/>
      <c r="AT346" s="138"/>
      <c r="AU346" s="139"/>
      <c r="AY346" s="141"/>
      <c r="AZ346" s="142"/>
    </row>
    <row r="347" spans="1:52" s="21" customFormat="1" ht="36" x14ac:dyDescent="0.25">
      <c r="A347" s="73"/>
      <c r="B347" s="73"/>
      <c r="C347" s="74" t="s">
        <v>414</v>
      </c>
      <c r="D347" s="74" t="s">
        <v>154</v>
      </c>
      <c r="E347" s="74"/>
      <c r="F347" s="74"/>
      <c r="G347" s="74">
        <v>0</v>
      </c>
      <c r="H347" s="75" t="s">
        <v>133</v>
      </c>
      <c r="I347" s="76"/>
      <c r="J347" s="77"/>
      <c r="K347" s="78"/>
      <c r="L347" s="79">
        <v>0</v>
      </c>
      <c r="M347" s="250" t="s">
        <v>134</v>
      </c>
      <c r="N347" s="337"/>
      <c r="O347" s="269"/>
      <c r="P347" s="346">
        <f t="shared" si="67"/>
        <v>0</v>
      </c>
      <c r="Q347" s="347">
        <f t="shared" si="68"/>
        <v>0</v>
      </c>
      <c r="R347" s="347">
        <f t="shared" si="69"/>
        <v>0</v>
      </c>
      <c r="S347" s="348">
        <f t="shared" si="70"/>
        <v>0</v>
      </c>
      <c r="T347" s="349">
        <f t="shared" si="71"/>
        <v>0</v>
      </c>
      <c r="U347" s="345">
        <f t="shared" si="72"/>
        <v>0</v>
      </c>
      <c r="V347" s="345">
        <f t="shared" si="73"/>
        <v>0</v>
      </c>
      <c r="W347" s="345">
        <f t="shared" si="74"/>
        <v>0</v>
      </c>
      <c r="X347" s="154" t="str">
        <f>""</f>
        <v/>
      </c>
      <c r="Y347" s="355" t="str">
        <f>IF(Tableau_Complet[[#This Row],[ÉLÉMENTS]]="","",Tableau_Complet[[#This Row],[ÉLÉMENTS]])</f>
        <v>Systemes d'evacuation de methane</v>
      </c>
      <c r="Z347" s="356" t="str">
        <f>IF(Tableau_Complet[[#This Row],[NIVEAU DE PRIORITÉ]]="","",Tableau_Complet[[#This Row],[NIVEAU DE PRIORITÉ]])</f>
        <v>n/a</v>
      </c>
      <c r="AA347" s="356">
        <f>IF(Tableau_Complet[[#This Row],[COÛTS DE REMPLACEMENT (dollars 2024) avant Taxes]]="","",Tableau_Complet[[#This Row],[COÛTS DE REMPLACEMENT (dollars 2024) avant Taxes]])</f>
        <v>0</v>
      </c>
      <c r="AB347" s="273" t="s">
        <v>121</v>
      </c>
      <c r="AC347" s="273" t="s">
        <v>127</v>
      </c>
      <c r="AD347" s="273" t="s">
        <v>127</v>
      </c>
      <c r="AE347" s="356">
        <f t="shared" si="75"/>
        <v>0</v>
      </c>
      <c r="AF347" s="356">
        <f t="shared" si="76"/>
        <v>0</v>
      </c>
      <c r="AG347" s="356">
        <f t="shared" si="77"/>
        <v>0</v>
      </c>
      <c r="AP347" s="22"/>
      <c r="AR347" s="23"/>
      <c r="AS347" s="13"/>
      <c r="AT347" s="22"/>
      <c r="AU347" s="23"/>
      <c r="AY347" s="14"/>
      <c r="AZ347" s="24"/>
    </row>
    <row r="348" spans="1:52" s="21" customFormat="1" ht="54" x14ac:dyDescent="0.25">
      <c r="A348" s="73"/>
      <c r="B348" s="73"/>
      <c r="C348" s="74" t="s">
        <v>415</v>
      </c>
      <c r="D348" s="74" t="s">
        <v>154</v>
      </c>
      <c r="E348" s="74"/>
      <c r="F348" s="74"/>
      <c r="G348" s="74">
        <v>0</v>
      </c>
      <c r="H348" s="75" t="s">
        <v>133</v>
      </c>
      <c r="I348" s="76"/>
      <c r="J348" s="77"/>
      <c r="K348" s="78"/>
      <c r="L348" s="79">
        <v>0</v>
      </c>
      <c r="M348" s="250" t="s">
        <v>134</v>
      </c>
      <c r="N348" s="337"/>
      <c r="O348" s="269"/>
      <c r="P348" s="346">
        <f t="shared" si="67"/>
        <v>0</v>
      </c>
      <c r="Q348" s="347">
        <f t="shared" si="68"/>
        <v>0</v>
      </c>
      <c r="R348" s="347">
        <f t="shared" si="69"/>
        <v>0</v>
      </c>
      <c r="S348" s="348">
        <f t="shared" si="70"/>
        <v>0</v>
      </c>
      <c r="T348" s="349">
        <f t="shared" si="71"/>
        <v>0</v>
      </c>
      <c r="U348" s="345">
        <f t="shared" si="72"/>
        <v>0</v>
      </c>
      <c r="V348" s="345">
        <f t="shared" si="73"/>
        <v>0</v>
      </c>
      <c r="W348" s="345">
        <f t="shared" si="74"/>
        <v>0</v>
      </c>
      <c r="X348" s="154" t="str">
        <f>""</f>
        <v/>
      </c>
      <c r="Y348" s="355" t="str">
        <f>IF(Tableau_Complet[[#This Row],[ÉLÉMENTS]]="","",Tableau_Complet[[#This Row],[ÉLÉMENTS]])</f>
        <v>Systemes  de filatration d'air (independant)</v>
      </c>
      <c r="Z348" s="356" t="str">
        <f>IF(Tableau_Complet[[#This Row],[NIVEAU DE PRIORITÉ]]="","",Tableau_Complet[[#This Row],[NIVEAU DE PRIORITÉ]])</f>
        <v>n/a</v>
      </c>
      <c r="AA348" s="356">
        <f>IF(Tableau_Complet[[#This Row],[COÛTS DE REMPLACEMENT (dollars 2024) avant Taxes]]="","",Tableau_Complet[[#This Row],[COÛTS DE REMPLACEMENT (dollars 2024) avant Taxes]])</f>
        <v>0</v>
      </c>
      <c r="AB348" s="273" t="s">
        <v>121</v>
      </c>
      <c r="AC348" s="273" t="s">
        <v>127</v>
      </c>
      <c r="AD348" s="273" t="s">
        <v>127</v>
      </c>
      <c r="AE348" s="356">
        <f t="shared" si="75"/>
        <v>0</v>
      </c>
      <c r="AF348" s="356">
        <f t="shared" si="76"/>
        <v>0</v>
      </c>
      <c r="AG348" s="356">
        <f t="shared" si="77"/>
        <v>0</v>
      </c>
      <c r="AP348" s="22"/>
      <c r="AR348" s="23"/>
      <c r="AS348" s="13"/>
      <c r="AT348" s="22"/>
      <c r="AU348" s="23"/>
      <c r="AY348" s="14"/>
      <c r="AZ348" s="24"/>
    </row>
    <row r="349" spans="1:52" s="21" customFormat="1" ht="36" x14ac:dyDescent="0.25">
      <c r="A349" s="73"/>
      <c r="B349" s="73"/>
      <c r="C349" s="74" t="s">
        <v>416</v>
      </c>
      <c r="D349" s="74" t="s">
        <v>154</v>
      </c>
      <c r="E349" s="74"/>
      <c r="F349" s="74"/>
      <c r="G349" s="74">
        <v>0</v>
      </c>
      <c r="H349" s="75" t="s">
        <v>133</v>
      </c>
      <c r="I349" s="76"/>
      <c r="J349" s="77"/>
      <c r="K349" s="78"/>
      <c r="L349" s="79">
        <v>0</v>
      </c>
      <c r="M349" s="250" t="s">
        <v>134</v>
      </c>
      <c r="N349" s="337"/>
      <c r="O349" s="269"/>
      <c r="P349" s="346">
        <f t="shared" si="67"/>
        <v>0</v>
      </c>
      <c r="Q349" s="347">
        <f t="shared" si="68"/>
        <v>0</v>
      </c>
      <c r="R349" s="347">
        <f t="shared" si="69"/>
        <v>0</v>
      </c>
      <c r="S349" s="348">
        <f t="shared" si="70"/>
        <v>0</v>
      </c>
      <c r="T349" s="349">
        <f t="shared" si="71"/>
        <v>0</v>
      </c>
      <c r="U349" s="345">
        <f t="shared" si="72"/>
        <v>0</v>
      </c>
      <c r="V349" s="345">
        <f t="shared" si="73"/>
        <v>0</v>
      </c>
      <c r="W349" s="345">
        <f t="shared" si="74"/>
        <v>0</v>
      </c>
      <c r="X349" s="154" t="str">
        <f>""</f>
        <v/>
      </c>
      <c r="Y349" s="355" t="str">
        <f>IF(Tableau_Complet[[#This Row],[ÉLÉMENTS]]="","",Tableau_Complet[[#This Row],[ÉLÉMENTS]])</f>
        <v>Hotte(s) de cuisinière comercial(s)</v>
      </c>
      <c r="Z349" s="356" t="str">
        <f>IF(Tableau_Complet[[#This Row],[NIVEAU DE PRIORITÉ]]="","",Tableau_Complet[[#This Row],[NIVEAU DE PRIORITÉ]])</f>
        <v>n/a</v>
      </c>
      <c r="AA349" s="356">
        <f>IF(Tableau_Complet[[#This Row],[COÛTS DE REMPLACEMENT (dollars 2024) avant Taxes]]="","",Tableau_Complet[[#This Row],[COÛTS DE REMPLACEMENT (dollars 2024) avant Taxes]])</f>
        <v>0</v>
      </c>
      <c r="AB349" s="273" t="s">
        <v>121</v>
      </c>
      <c r="AC349" s="273" t="s">
        <v>127</v>
      </c>
      <c r="AD349" s="273" t="s">
        <v>127</v>
      </c>
      <c r="AE349" s="356">
        <f t="shared" si="75"/>
        <v>0</v>
      </c>
      <c r="AF349" s="356">
        <f t="shared" si="76"/>
        <v>0</v>
      </c>
      <c r="AG349" s="356">
        <f t="shared" si="77"/>
        <v>0</v>
      </c>
      <c r="AP349" s="22"/>
      <c r="AR349" s="23"/>
      <c r="AS349" s="13"/>
      <c r="AT349" s="22"/>
      <c r="AU349" s="23"/>
      <c r="AY349" s="14"/>
      <c r="AZ349" s="24"/>
    </row>
    <row r="350" spans="1:52" s="21" customFormat="1" ht="18" x14ac:dyDescent="0.25">
      <c r="A350" s="73"/>
      <c r="B350" s="73"/>
      <c r="C350" s="74"/>
      <c r="D350" s="74"/>
      <c r="E350" s="74"/>
      <c r="F350" s="74"/>
      <c r="G350" s="74"/>
      <c r="H350" s="75"/>
      <c r="I350" s="76"/>
      <c r="J350" s="77"/>
      <c r="K350" s="78"/>
      <c r="L350" s="79"/>
      <c r="M350" s="250"/>
      <c r="N350" s="337"/>
      <c r="O350" s="269"/>
      <c r="P350" s="346">
        <f t="shared" si="67"/>
        <v>0</v>
      </c>
      <c r="Q350" s="347">
        <f t="shared" si="68"/>
        <v>0</v>
      </c>
      <c r="R350" s="347">
        <f t="shared" si="69"/>
        <v>0</v>
      </c>
      <c r="S350" s="348">
        <f t="shared" si="70"/>
        <v>0</v>
      </c>
      <c r="T350" s="349">
        <f t="shared" si="71"/>
        <v>0</v>
      </c>
      <c r="U350" s="345">
        <f t="shared" si="72"/>
        <v>0</v>
      </c>
      <c r="V350" s="345">
        <f t="shared" si="73"/>
        <v>0</v>
      </c>
      <c r="W350" s="345">
        <f t="shared" si="74"/>
        <v>0</v>
      </c>
      <c r="X350" s="154" t="str">
        <f>""</f>
        <v/>
      </c>
      <c r="Y350" s="355" t="str">
        <f>IF(Tableau_Complet[[#This Row],[ÉLÉMENTS]]="","",Tableau_Complet[[#This Row],[ÉLÉMENTS]])</f>
        <v/>
      </c>
      <c r="Z350" s="356" t="str">
        <f>IF(Tableau_Complet[[#This Row],[NIVEAU DE PRIORITÉ]]="","",Tableau_Complet[[#This Row],[NIVEAU DE PRIORITÉ]])</f>
        <v/>
      </c>
      <c r="AA350" s="356" t="str">
        <f>IF(Tableau_Complet[[#This Row],[COÛTS DE REMPLACEMENT (dollars 2024) avant Taxes]]="","",Tableau_Complet[[#This Row],[COÛTS DE REMPLACEMENT (dollars 2024) avant Taxes]])</f>
        <v/>
      </c>
      <c r="AB350" s="273" t="s">
        <v>121</v>
      </c>
      <c r="AC350" s="273" t="s">
        <v>127</v>
      </c>
      <c r="AD350" s="273" t="s">
        <v>127</v>
      </c>
      <c r="AE350" s="356" t="str">
        <f t="shared" si="75"/>
        <v/>
      </c>
      <c r="AF350" s="356" t="str">
        <f t="shared" si="76"/>
        <v/>
      </c>
      <c r="AG350" s="356" t="str">
        <f t="shared" si="77"/>
        <v/>
      </c>
      <c r="AP350" s="22"/>
      <c r="AR350" s="23"/>
      <c r="AS350" s="13"/>
      <c r="AT350" s="22"/>
      <c r="AU350" s="23"/>
      <c r="AY350" s="14"/>
      <c r="AZ350" s="24"/>
    </row>
    <row r="351" spans="1:52" s="21" customFormat="1" ht="18" x14ac:dyDescent="0.25">
      <c r="A351" s="73"/>
      <c r="B351" s="73"/>
      <c r="C351" s="74"/>
      <c r="D351" s="74"/>
      <c r="E351" s="74"/>
      <c r="F351" s="74"/>
      <c r="G351" s="74"/>
      <c r="H351" s="75"/>
      <c r="I351" s="76"/>
      <c r="J351" s="77"/>
      <c r="K351" s="78"/>
      <c r="L351" s="79"/>
      <c r="M351" s="250"/>
      <c r="N351" s="337"/>
      <c r="O351" s="269"/>
      <c r="P351" s="346">
        <f t="shared" si="67"/>
        <v>0</v>
      </c>
      <c r="Q351" s="347">
        <f t="shared" si="68"/>
        <v>0</v>
      </c>
      <c r="R351" s="347">
        <f t="shared" si="69"/>
        <v>0</v>
      </c>
      <c r="S351" s="348">
        <f t="shared" si="70"/>
        <v>0</v>
      </c>
      <c r="T351" s="349">
        <f t="shared" si="71"/>
        <v>0</v>
      </c>
      <c r="U351" s="345">
        <f t="shared" si="72"/>
        <v>0</v>
      </c>
      <c r="V351" s="345">
        <f t="shared" si="73"/>
        <v>0</v>
      </c>
      <c r="W351" s="345">
        <f t="shared" si="74"/>
        <v>0</v>
      </c>
      <c r="X351" s="154" t="str">
        <f>""</f>
        <v/>
      </c>
      <c r="Y351" s="355" t="str">
        <f>IF(Tableau_Complet[[#This Row],[ÉLÉMENTS]]="","",Tableau_Complet[[#This Row],[ÉLÉMENTS]])</f>
        <v/>
      </c>
      <c r="Z351" s="356" t="str">
        <f>IF(Tableau_Complet[[#This Row],[NIVEAU DE PRIORITÉ]]="","",Tableau_Complet[[#This Row],[NIVEAU DE PRIORITÉ]])</f>
        <v/>
      </c>
      <c r="AA351" s="356" t="str">
        <f>IF(Tableau_Complet[[#This Row],[COÛTS DE REMPLACEMENT (dollars 2024) avant Taxes]]="","",Tableau_Complet[[#This Row],[COÛTS DE REMPLACEMENT (dollars 2024) avant Taxes]])</f>
        <v/>
      </c>
      <c r="AB351" s="273" t="s">
        <v>121</v>
      </c>
      <c r="AC351" s="273" t="s">
        <v>127</v>
      </c>
      <c r="AD351" s="273" t="s">
        <v>127</v>
      </c>
      <c r="AE351" s="356" t="str">
        <f t="shared" si="75"/>
        <v/>
      </c>
      <c r="AF351" s="356" t="str">
        <f t="shared" si="76"/>
        <v/>
      </c>
      <c r="AG351" s="356" t="str">
        <f t="shared" si="77"/>
        <v/>
      </c>
      <c r="AP351" s="22"/>
      <c r="AR351" s="23"/>
      <c r="AS351" s="13"/>
      <c r="AT351" s="22"/>
      <c r="AU351" s="23"/>
      <c r="AY351" s="14"/>
      <c r="AZ351" s="24"/>
    </row>
    <row r="352" spans="1:52" s="21" customFormat="1" ht="54" x14ac:dyDescent="0.25">
      <c r="A352" s="124" t="s">
        <v>417</v>
      </c>
      <c r="B352" s="124"/>
      <c r="C352" s="125" t="s">
        <v>418</v>
      </c>
      <c r="D352" s="125"/>
      <c r="E352" s="125"/>
      <c r="F352" s="125"/>
      <c r="G352" s="125"/>
      <c r="H352" s="126"/>
      <c r="I352" s="127"/>
      <c r="J352" s="128"/>
      <c r="K352" s="129"/>
      <c r="L352" s="130"/>
      <c r="M352" s="131"/>
      <c r="N352" s="132">
        <f>SUM(L353:L361)</f>
        <v>0</v>
      </c>
      <c r="O352" s="124"/>
      <c r="P352" s="121">
        <f t="shared" si="67"/>
        <v>0</v>
      </c>
      <c r="Q352" s="122">
        <f t="shared" si="68"/>
        <v>0</v>
      </c>
      <c r="R352" s="122">
        <f t="shared" si="69"/>
        <v>0</v>
      </c>
      <c r="S352" s="123">
        <f t="shared" si="70"/>
        <v>0</v>
      </c>
      <c r="T352" s="133">
        <f t="shared" si="71"/>
        <v>0</v>
      </c>
      <c r="U352" s="134">
        <f t="shared" si="72"/>
        <v>0</v>
      </c>
      <c r="V352" s="134">
        <f t="shared" si="73"/>
        <v>0</v>
      </c>
      <c r="W352" s="134">
        <f t="shared" si="74"/>
        <v>0</v>
      </c>
      <c r="X352" s="135" t="str">
        <f>""</f>
        <v/>
      </c>
      <c r="Y352" s="136" t="str">
        <f>IF(Tableau_Complet[[#This Row],[ÉLÉMENTS]]="","",Tableau_Complet[[#This Row],[ÉLÉMENTS]])</f>
        <v>Unités de chauffage indépendant / Monobloc</v>
      </c>
      <c r="Z352" s="135" t="str">
        <f>IF(Tableau_Complet[[#This Row],[NIVEAU DE PRIORITÉ]]="","",Tableau_Complet[[#This Row],[NIVEAU DE PRIORITÉ]])</f>
        <v/>
      </c>
      <c r="AA352" s="135" t="str">
        <f>IF(Tableau_Complet[[#This Row],[COÛTS DE REMPLACEMENT (dollars 2024) avant Taxes]]="","",Tableau_Complet[[#This Row],[COÛTS DE REMPLACEMENT (dollars 2024) avant Taxes]])</f>
        <v/>
      </c>
      <c r="AB352" s="135" t="s">
        <v>121</v>
      </c>
      <c r="AC352" s="135" t="s">
        <v>121</v>
      </c>
      <c r="AD352" s="135" t="s">
        <v>121</v>
      </c>
      <c r="AE352" s="135" t="str">
        <f t="shared" si="75"/>
        <v/>
      </c>
      <c r="AF352" s="135" t="str">
        <f t="shared" si="76"/>
        <v/>
      </c>
      <c r="AG352" s="135" t="str">
        <f t="shared" si="77"/>
        <v/>
      </c>
      <c r="AP352" s="22"/>
      <c r="AR352" s="23"/>
      <c r="AS352" s="13"/>
      <c r="AT352" s="22"/>
      <c r="AU352" s="23"/>
      <c r="AY352" s="14"/>
      <c r="AZ352" s="24"/>
    </row>
    <row r="353" spans="1:52" s="21" customFormat="1" ht="18" x14ac:dyDescent="0.25">
      <c r="A353" s="73"/>
      <c r="B353" s="73"/>
      <c r="C353" s="74" t="s">
        <v>419</v>
      </c>
      <c r="D353" s="74" t="s">
        <v>154</v>
      </c>
      <c r="E353" s="74"/>
      <c r="F353" s="74"/>
      <c r="G353" s="74">
        <v>0</v>
      </c>
      <c r="H353" s="75" t="s">
        <v>133</v>
      </c>
      <c r="I353" s="76"/>
      <c r="J353" s="77"/>
      <c r="K353" s="78"/>
      <c r="L353" s="79">
        <v>0</v>
      </c>
      <c r="M353" s="250" t="s">
        <v>134</v>
      </c>
      <c r="N353" s="337"/>
      <c r="O353" s="269"/>
      <c r="P353" s="346">
        <f t="shared" si="67"/>
        <v>0</v>
      </c>
      <c r="Q353" s="347">
        <f t="shared" si="68"/>
        <v>0</v>
      </c>
      <c r="R353" s="347">
        <f t="shared" si="69"/>
        <v>0</v>
      </c>
      <c r="S353" s="348">
        <f t="shared" si="70"/>
        <v>0</v>
      </c>
      <c r="T353" s="349">
        <f t="shared" si="71"/>
        <v>0</v>
      </c>
      <c r="U353" s="345">
        <f t="shared" si="72"/>
        <v>0</v>
      </c>
      <c r="V353" s="345">
        <f t="shared" si="73"/>
        <v>0</v>
      </c>
      <c r="W353" s="345">
        <f t="shared" si="74"/>
        <v>0</v>
      </c>
      <c r="X353" s="154" t="str">
        <f>""</f>
        <v/>
      </c>
      <c r="Y353" s="355" t="str">
        <f>IF(Tableau_Complet[[#This Row],[ÉLÉMENTS]]="","",Tableau_Complet[[#This Row],[ÉLÉMENTS]])</f>
        <v>Chauffage par plinthes</v>
      </c>
      <c r="Z353" s="356" t="str">
        <f>IF(Tableau_Complet[[#This Row],[NIVEAU DE PRIORITÉ]]="","",Tableau_Complet[[#This Row],[NIVEAU DE PRIORITÉ]])</f>
        <v>n/a</v>
      </c>
      <c r="AA353" s="356">
        <f>IF(Tableau_Complet[[#This Row],[COÛTS DE REMPLACEMENT (dollars 2024) avant Taxes]]="","",Tableau_Complet[[#This Row],[COÛTS DE REMPLACEMENT (dollars 2024) avant Taxes]])</f>
        <v>0</v>
      </c>
      <c r="AB353" s="273" t="s">
        <v>121</v>
      </c>
      <c r="AC353" s="273" t="s">
        <v>127</v>
      </c>
      <c r="AD353" s="273" t="s">
        <v>127</v>
      </c>
      <c r="AE353" s="356">
        <f t="shared" si="75"/>
        <v>0</v>
      </c>
      <c r="AF353" s="356">
        <f t="shared" si="76"/>
        <v>0</v>
      </c>
      <c r="AG353" s="356">
        <f t="shared" si="77"/>
        <v>0</v>
      </c>
      <c r="AP353" s="22"/>
      <c r="AR353" s="23"/>
      <c r="AS353" s="13"/>
      <c r="AT353" s="22"/>
      <c r="AU353" s="23"/>
      <c r="AY353" s="14"/>
      <c r="AZ353" s="24"/>
    </row>
    <row r="354" spans="1:52" s="21" customFormat="1" ht="18" x14ac:dyDescent="0.25">
      <c r="A354" s="73"/>
      <c r="B354" s="73"/>
      <c r="C354" s="74" t="s">
        <v>420</v>
      </c>
      <c r="D354" s="74" t="s">
        <v>154</v>
      </c>
      <c r="E354" s="74"/>
      <c r="F354" s="74"/>
      <c r="G354" s="74">
        <v>0</v>
      </c>
      <c r="H354" s="75" t="s">
        <v>133</v>
      </c>
      <c r="I354" s="76"/>
      <c r="J354" s="77"/>
      <c r="K354" s="78"/>
      <c r="L354" s="79">
        <v>0</v>
      </c>
      <c r="M354" s="250" t="s">
        <v>134</v>
      </c>
      <c r="N354" s="337"/>
      <c r="O354" s="269"/>
      <c r="P354" s="346">
        <f t="shared" si="67"/>
        <v>0</v>
      </c>
      <c r="Q354" s="347">
        <f t="shared" si="68"/>
        <v>0</v>
      </c>
      <c r="R354" s="347">
        <f t="shared" si="69"/>
        <v>0</v>
      </c>
      <c r="S354" s="348">
        <f t="shared" si="70"/>
        <v>0</v>
      </c>
      <c r="T354" s="349">
        <f t="shared" si="71"/>
        <v>0</v>
      </c>
      <c r="U354" s="345">
        <f t="shared" si="72"/>
        <v>0</v>
      </c>
      <c r="V354" s="345">
        <f t="shared" si="73"/>
        <v>0</v>
      </c>
      <c r="W354" s="345">
        <f t="shared" si="74"/>
        <v>0</v>
      </c>
      <c r="X354" s="154" t="str">
        <f>""</f>
        <v/>
      </c>
      <c r="Y354" s="355" t="str">
        <f>IF(Tableau_Complet[[#This Row],[ÉLÉMENTS]]="","",Tableau_Complet[[#This Row],[ÉLÉMENTS]])</f>
        <v>Aérotherme</v>
      </c>
      <c r="Z354" s="356" t="str">
        <f>IF(Tableau_Complet[[#This Row],[NIVEAU DE PRIORITÉ]]="","",Tableau_Complet[[#This Row],[NIVEAU DE PRIORITÉ]])</f>
        <v>n/a</v>
      </c>
      <c r="AA354" s="356">
        <f>IF(Tableau_Complet[[#This Row],[COÛTS DE REMPLACEMENT (dollars 2024) avant Taxes]]="","",Tableau_Complet[[#This Row],[COÛTS DE REMPLACEMENT (dollars 2024) avant Taxes]])</f>
        <v>0</v>
      </c>
      <c r="AB354" s="273" t="s">
        <v>121</v>
      </c>
      <c r="AC354" s="273" t="s">
        <v>127</v>
      </c>
      <c r="AD354" s="273" t="s">
        <v>127</v>
      </c>
      <c r="AE354" s="356">
        <f t="shared" si="75"/>
        <v>0</v>
      </c>
      <c r="AF354" s="356">
        <f t="shared" si="76"/>
        <v>0</v>
      </c>
      <c r="AG354" s="356">
        <f t="shared" si="77"/>
        <v>0</v>
      </c>
      <c r="AP354" s="22"/>
      <c r="AR354" s="23"/>
      <c r="AS354" s="13"/>
      <c r="AT354" s="22"/>
      <c r="AU354" s="23"/>
      <c r="AY354" s="14"/>
      <c r="AZ354" s="24"/>
    </row>
    <row r="355" spans="1:52" s="21" customFormat="1" ht="36" x14ac:dyDescent="0.25">
      <c r="A355" s="73"/>
      <c r="B355" s="73"/>
      <c r="C355" s="74" t="s">
        <v>421</v>
      </c>
      <c r="D355" s="74" t="s">
        <v>154</v>
      </c>
      <c r="E355" s="74"/>
      <c r="F355" s="74"/>
      <c r="G355" s="74">
        <v>0</v>
      </c>
      <c r="H355" s="75" t="s">
        <v>133</v>
      </c>
      <c r="I355" s="76"/>
      <c r="J355" s="77"/>
      <c r="K355" s="78"/>
      <c r="L355" s="79">
        <v>0</v>
      </c>
      <c r="M355" s="250" t="s">
        <v>134</v>
      </c>
      <c r="N355" s="337"/>
      <c r="O355" s="269"/>
      <c r="P355" s="346">
        <f t="shared" si="67"/>
        <v>0</v>
      </c>
      <c r="Q355" s="347">
        <f t="shared" si="68"/>
        <v>0</v>
      </c>
      <c r="R355" s="347">
        <f t="shared" si="69"/>
        <v>0</v>
      </c>
      <c r="S355" s="348">
        <f t="shared" si="70"/>
        <v>0</v>
      </c>
      <c r="T355" s="349">
        <f t="shared" si="71"/>
        <v>0</v>
      </c>
      <c r="U355" s="345">
        <f t="shared" si="72"/>
        <v>0</v>
      </c>
      <c r="V355" s="345">
        <f t="shared" si="73"/>
        <v>0</v>
      </c>
      <c r="W355" s="345">
        <f t="shared" si="74"/>
        <v>0</v>
      </c>
      <c r="X355" s="154" t="str">
        <f>""</f>
        <v/>
      </c>
      <c r="Y355" s="355" t="str">
        <f>IF(Tableau_Complet[[#This Row],[ÉLÉMENTS]]="","",Tableau_Complet[[#This Row],[ÉLÉMENTS]])</f>
        <v>Ventilateur {sans conduits)</v>
      </c>
      <c r="Z355" s="356" t="str">
        <f>IF(Tableau_Complet[[#This Row],[NIVEAU DE PRIORITÉ]]="","",Tableau_Complet[[#This Row],[NIVEAU DE PRIORITÉ]])</f>
        <v>n/a</v>
      </c>
      <c r="AA355" s="356">
        <f>IF(Tableau_Complet[[#This Row],[COÛTS DE REMPLACEMENT (dollars 2024) avant Taxes]]="","",Tableau_Complet[[#This Row],[COÛTS DE REMPLACEMENT (dollars 2024) avant Taxes]])</f>
        <v>0</v>
      </c>
      <c r="AB355" s="273" t="s">
        <v>121</v>
      </c>
      <c r="AC355" s="273" t="s">
        <v>127</v>
      </c>
      <c r="AD355" s="273" t="s">
        <v>127</v>
      </c>
      <c r="AE355" s="356">
        <f t="shared" si="75"/>
        <v>0</v>
      </c>
      <c r="AF355" s="356">
        <f t="shared" si="76"/>
        <v>0</v>
      </c>
      <c r="AG355" s="356">
        <f t="shared" si="77"/>
        <v>0</v>
      </c>
      <c r="AP355" s="22"/>
      <c r="AR355" s="23"/>
      <c r="AS355" s="13"/>
      <c r="AT355" s="22"/>
      <c r="AU355" s="23"/>
      <c r="AY355" s="14"/>
      <c r="AZ355" s="24"/>
    </row>
    <row r="356" spans="1:52" s="137" customFormat="1" ht="45" customHeight="1" x14ac:dyDescent="0.25">
      <c r="A356" s="73"/>
      <c r="B356" s="73"/>
      <c r="C356" s="74" t="s">
        <v>422</v>
      </c>
      <c r="D356" s="74" t="s">
        <v>154</v>
      </c>
      <c r="E356" s="74"/>
      <c r="F356" s="74"/>
      <c r="G356" s="74">
        <v>0</v>
      </c>
      <c r="H356" s="75" t="s">
        <v>133</v>
      </c>
      <c r="I356" s="76"/>
      <c r="J356" s="77"/>
      <c r="K356" s="78"/>
      <c r="L356" s="79">
        <v>0</v>
      </c>
      <c r="M356" s="250" t="s">
        <v>134</v>
      </c>
      <c r="N356" s="337"/>
      <c r="O356" s="269"/>
      <c r="P356" s="346">
        <f t="shared" si="67"/>
        <v>0</v>
      </c>
      <c r="Q356" s="347">
        <f t="shared" si="68"/>
        <v>0</v>
      </c>
      <c r="R356" s="347">
        <f t="shared" si="69"/>
        <v>0</v>
      </c>
      <c r="S356" s="348">
        <f t="shared" si="70"/>
        <v>0</v>
      </c>
      <c r="T356" s="349">
        <f t="shared" si="71"/>
        <v>0</v>
      </c>
      <c r="U356" s="345">
        <f t="shared" si="72"/>
        <v>0</v>
      </c>
      <c r="V356" s="345">
        <f t="shared" si="73"/>
        <v>0</v>
      </c>
      <c r="W356" s="345">
        <f t="shared" si="74"/>
        <v>0</v>
      </c>
      <c r="X356" s="154" t="str">
        <f>""</f>
        <v/>
      </c>
      <c r="Y356" s="355" t="str">
        <f>IF(Tableau_Complet[[#This Row],[ÉLÉMENTS]]="","",Tableau_Complet[[#This Row],[ÉLÉMENTS]])</f>
        <v>Ventiloconvecteur</v>
      </c>
      <c r="Z356" s="356" t="str">
        <f>IF(Tableau_Complet[[#This Row],[NIVEAU DE PRIORITÉ]]="","",Tableau_Complet[[#This Row],[NIVEAU DE PRIORITÉ]])</f>
        <v>n/a</v>
      </c>
      <c r="AA356" s="356">
        <f>IF(Tableau_Complet[[#This Row],[COÛTS DE REMPLACEMENT (dollars 2024) avant Taxes]]="","",Tableau_Complet[[#This Row],[COÛTS DE REMPLACEMENT (dollars 2024) avant Taxes]])</f>
        <v>0</v>
      </c>
      <c r="AB356" s="273" t="s">
        <v>121</v>
      </c>
      <c r="AC356" s="273" t="s">
        <v>127</v>
      </c>
      <c r="AD356" s="273" t="s">
        <v>127</v>
      </c>
      <c r="AE356" s="356">
        <f t="shared" si="75"/>
        <v>0</v>
      </c>
      <c r="AF356" s="356">
        <f t="shared" si="76"/>
        <v>0</v>
      </c>
      <c r="AG356" s="356">
        <f t="shared" si="77"/>
        <v>0</v>
      </c>
      <c r="AP356" s="138"/>
      <c r="AR356" s="139"/>
      <c r="AS356" s="140"/>
      <c r="AT356" s="138"/>
      <c r="AU356" s="139"/>
      <c r="AY356" s="141"/>
      <c r="AZ356" s="142"/>
    </row>
    <row r="357" spans="1:52" s="21" customFormat="1" ht="36" x14ac:dyDescent="0.25">
      <c r="A357" s="73"/>
      <c r="B357" s="73"/>
      <c r="C357" s="74" t="s">
        <v>423</v>
      </c>
      <c r="D357" s="74" t="s">
        <v>154</v>
      </c>
      <c r="E357" s="74"/>
      <c r="F357" s="74"/>
      <c r="G357" s="74">
        <v>0</v>
      </c>
      <c r="H357" s="75" t="s">
        <v>133</v>
      </c>
      <c r="I357" s="76"/>
      <c r="J357" s="77"/>
      <c r="K357" s="78"/>
      <c r="L357" s="79">
        <v>0</v>
      </c>
      <c r="M357" s="250" t="s">
        <v>134</v>
      </c>
      <c r="N357" s="337"/>
      <c r="O357" s="269"/>
      <c r="P357" s="346">
        <f t="shared" si="67"/>
        <v>0</v>
      </c>
      <c r="Q357" s="347">
        <f t="shared" si="68"/>
        <v>0</v>
      </c>
      <c r="R357" s="347">
        <f t="shared" si="69"/>
        <v>0</v>
      </c>
      <c r="S357" s="348">
        <f t="shared" si="70"/>
        <v>0</v>
      </c>
      <c r="T357" s="349">
        <f t="shared" si="71"/>
        <v>0</v>
      </c>
      <c r="U357" s="345">
        <f t="shared" si="72"/>
        <v>0</v>
      </c>
      <c r="V357" s="345">
        <f t="shared" si="73"/>
        <v>0</v>
      </c>
      <c r="W357" s="345">
        <f t="shared" si="74"/>
        <v>0</v>
      </c>
      <c r="X357" s="154" t="str">
        <f>""</f>
        <v/>
      </c>
      <c r="Y357" s="355" t="str">
        <f>IF(Tableau_Complet[[#This Row],[ÉLÉMENTS]]="","",Tableau_Complet[[#This Row],[ÉLÉMENTS]])</f>
        <v>Serpentin(s) électrique(s)</v>
      </c>
      <c r="Z357" s="356" t="str">
        <f>IF(Tableau_Complet[[#This Row],[NIVEAU DE PRIORITÉ]]="","",Tableau_Complet[[#This Row],[NIVEAU DE PRIORITÉ]])</f>
        <v>n/a</v>
      </c>
      <c r="AA357" s="356">
        <f>IF(Tableau_Complet[[#This Row],[COÛTS DE REMPLACEMENT (dollars 2024) avant Taxes]]="","",Tableau_Complet[[#This Row],[COÛTS DE REMPLACEMENT (dollars 2024) avant Taxes]])</f>
        <v>0</v>
      </c>
      <c r="AB357" s="273" t="s">
        <v>121</v>
      </c>
      <c r="AC357" s="273" t="s">
        <v>127</v>
      </c>
      <c r="AD357" s="273" t="s">
        <v>127</v>
      </c>
      <c r="AE357" s="356">
        <f t="shared" si="75"/>
        <v>0</v>
      </c>
      <c r="AF357" s="356">
        <f t="shared" si="76"/>
        <v>0</v>
      </c>
      <c r="AG357" s="356">
        <f t="shared" si="77"/>
        <v>0</v>
      </c>
      <c r="AP357" s="22"/>
      <c r="AR357" s="23"/>
      <c r="AS357" s="13"/>
      <c r="AT357" s="22"/>
      <c r="AU357" s="23"/>
      <c r="AY357" s="14"/>
      <c r="AZ357" s="24"/>
    </row>
    <row r="358" spans="1:52" s="21" customFormat="1" ht="36" x14ac:dyDescent="0.25">
      <c r="A358" s="73"/>
      <c r="B358" s="73"/>
      <c r="C358" s="74" t="s">
        <v>424</v>
      </c>
      <c r="D358" s="74" t="s">
        <v>154</v>
      </c>
      <c r="E358" s="74"/>
      <c r="F358" s="74"/>
      <c r="G358" s="74">
        <v>0</v>
      </c>
      <c r="H358" s="75" t="s">
        <v>133</v>
      </c>
      <c r="I358" s="76"/>
      <c r="J358" s="77"/>
      <c r="K358" s="78"/>
      <c r="L358" s="79">
        <v>0</v>
      </c>
      <c r="M358" s="250" t="s">
        <v>134</v>
      </c>
      <c r="N358" s="337"/>
      <c r="O358" s="269"/>
      <c r="P358" s="346">
        <f t="shared" si="67"/>
        <v>0</v>
      </c>
      <c r="Q358" s="347">
        <f t="shared" si="68"/>
        <v>0</v>
      </c>
      <c r="R358" s="347">
        <f t="shared" si="69"/>
        <v>0</v>
      </c>
      <c r="S358" s="348">
        <f t="shared" si="70"/>
        <v>0</v>
      </c>
      <c r="T358" s="349">
        <f t="shared" si="71"/>
        <v>0</v>
      </c>
      <c r="U358" s="345">
        <f t="shared" si="72"/>
        <v>0</v>
      </c>
      <c r="V358" s="345">
        <f t="shared" si="73"/>
        <v>0</v>
      </c>
      <c r="W358" s="345">
        <f t="shared" si="74"/>
        <v>0</v>
      </c>
      <c r="X358" s="154" t="str">
        <f>""</f>
        <v/>
      </c>
      <c r="Y358" s="355" t="str">
        <f>IF(Tableau_Complet[[#This Row],[ÉLÉMENTS]]="","",Tableau_Complet[[#This Row],[ÉLÉMENTS]])</f>
        <v>Unité de chauffage-ventilation (type hôtel)</v>
      </c>
      <c r="Z358" s="356" t="str">
        <f>IF(Tableau_Complet[[#This Row],[NIVEAU DE PRIORITÉ]]="","",Tableau_Complet[[#This Row],[NIVEAU DE PRIORITÉ]])</f>
        <v>n/a</v>
      </c>
      <c r="AA358" s="356">
        <f>IF(Tableau_Complet[[#This Row],[COÛTS DE REMPLACEMENT (dollars 2024) avant Taxes]]="","",Tableau_Complet[[#This Row],[COÛTS DE REMPLACEMENT (dollars 2024) avant Taxes]])</f>
        <v>0</v>
      </c>
      <c r="AB358" s="273" t="s">
        <v>121</v>
      </c>
      <c r="AC358" s="273" t="s">
        <v>127</v>
      </c>
      <c r="AD358" s="273" t="s">
        <v>127</v>
      </c>
      <c r="AE358" s="356">
        <f t="shared" si="75"/>
        <v>0</v>
      </c>
      <c r="AF358" s="356">
        <f t="shared" si="76"/>
        <v>0</v>
      </c>
      <c r="AG358" s="356">
        <f t="shared" si="77"/>
        <v>0</v>
      </c>
      <c r="AP358" s="22"/>
      <c r="AR358" s="23"/>
      <c r="AS358" s="13"/>
      <c r="AT358" s="22"/>
      <c r="AU358" s="23"/>
      <c r="AY358" s="14"/>
      <c r="AZ358" s="24"/>
    </row>
    <row r="359" spans="1:52" s="21" customFormat="1" ht="18" x14ac:dyDescent="0.25">
      <c r="A359" s="73"/>
      <c r="B359" s="73"/>
      <c r="C359" s="74" t="s">
        <v>425</v>
      </c>
      <c r="D359" s="74" t="s">
        <v>154</v>
      </c>
      <c r="E359" s="74"/>
      <c r="F359" s="74"/>
      <c r="G359" s="74">
        <v>0</v>
      </c>
      <c r="H359" s="75" t="s">
        <v>133</v>
      </c>
      <c r="I359" s="76"/>
      <c r="J359" s="77"/>
      <c r="K359" s="78"/>
      <c r="L359" s="79">
        <v>0</v>
      </c>
      <c r="M359" s="250" t="s">
        <v>134</v>
      </c>
      <c r="N359" s="337"/>
      <c r="O359" s="269"/>
      <c r="P359" s="346">
        <f t="shared" si="67"/>
        <v>0</v>
      </c>
      <c r="Q359" s="347">
        <f t="shared" si="68"/>
        <v>0</v>
      </c>
      <c r="R359" s="347">
        <f t="shared" si="69"/>
        <v>0</v>
      </c>
      <c r="S359" s="348">
        <f t="shared" si="70"/>
        <v>0</v>
      </c>
      <c r="T359" s="349">
        <f t="shared" si="71"/>
        <v>0</v>
      </c>
      <c r="U359" s="345">
        <f t="shared" si="72"/>
        <v>0</v>
      </c>
      <c r="V359" s="345">
        <f t="shared" si="73"/>
        <v>0</v>
      </c>
      <c r="W359" s="345">
        <f t="shared" si="74"/>
        <v>0</v>
      </c>
      <c r="X359" s="154" t="str">
        <f>""</f>
        <v/>
      </c>
      <c r="Y359" s="355" t="str">
        <f>IF(Tableau_Complet[[#This Row],[ÉLÉMENTS]]="","",Tableau_Complet[[#This Row],[ÉLÉMENTS]])</f>
        <v>Climatiseur</v>
      </c>
      <c r="Z359" s="356" t="str">
        <f>IF(Tableau_Complet[[#This Row],[NIVEAU DE PRIORITÉ]]="","",Tableau_Complet[[#This Row],[NIVEAU DE PRIORITÉ]])</f>
        <v>n/a</v>
      </c>
      <c r="AA359" s="356">
        <f>IF(Tableau_Complet[[#This Row],[COÛTS DE REMPLACEMENT (dollars 2024) avant Taxes]]="","",Tableau_Complet[[#This Row],[COÛTS DE REMPLACEMENT (dollars 2024) avant Taxes]])</f>
        <v>0</v>
      </c>
      <c r="AB359" s="273" t="s">
        <v>121</v>
      </c>
      <c r="AC359" s="273" t="s">
        <v>127</v>
      </c>
      <c r="AD359" s="273" t="s">
        <v>127</v>
      </c>
      <c r="AE359" s="356">
        <f t="shared" si="75"/>
        <v>0</v>
      </c>
      <c r="AF359" s="356">
        <f t="shared" si="76"/>
        <v>0</v>
      </c>
      <c r="AG359" s="356">
        <f t="shared" si="77"/>
        <v>0</v>
      </c>
      <c r="AP359" s="22"/>
      <c r="AR359" s="23"/>
      <c r="AS359" s="13"/>
      <c r="AT359" s="22"/>
      <c r="AU359" s="23"/>
      <c r="AY359" s="14"/>
      <c r="AZ359" s="24"/>
    </row>
    <row r="360" spans="1:52" s="21" customFormat="1" ht="36" x14ac:dyDescent="0.25">
      <c r="A360" s="73"/>
      <c r="B360" s="73"/>
      <c r="C360" s="74" t="s">
        <v>426</v>
      </c>
      <c r="D360" s="74" t="s">
        <v>154</v>
      </c>
      <c r="E360" s="74"/>
      <c r="F360" s="74"/>
      <c r="G360" s="74">
        <v>0</v>
      </c>
      <c r="H360" s="75" t="s">
        <v>133</v>
      </c>
      <c r="I360" s="76"/>
      <c r="J360" s="77"/>
      <c r="K360" s="78"/>
      <c r="L360" s="79">
        <v>0</v>
      </c>
      <c r="M360" s="250" t="s">
        <v>134</v>
      </c>
      <c r="N360" s="337"/>
      <c r="O360" s="269"/>
      <c r="P360" s="346">
        <f t="shared" si="67"/>
        <v>0</v>
      </c>
      <c r="Q360" s="347">
        <f t="shared" si="68"/>
        <v>0</v>
      </c>
      <c r="R360" s="347">
        <f t="shared" si="69"/>
        <v>0</v>
      </c>
      <c r="S360" s="348">
        <f t="shared" si="70"/>
        <v>0</v>
      </c>
      <c r="T360" s="349">
        <f t="shared" si="71"/>
        <v>0</v>
      </c>
      <c r="U360" s="345">
        <f t="shared" si="72"/>
        <v>0</v>
      </c>
      <c r="V360" s="345">
        <f t="shared" si="73"/>
        <v>0</v>
      </c>
      <c r="W360" s="345">
        <f t="shared" si="74"/>
        <v>0</v>
      </c>
      <c r="X360" s="154" t="str">
        <f>""</f>
        <v/>
      </c>
      <c r="Y360" s="355" t="str">
        <f>IF(Tableau_Complet[[#This Row],[ÉLÉMENTS]]="","",Tableau_Complet[[#This Row],[ÉLÉMENTS]])</f>
        <v xml:space="preserve">Accesoires - serp chauffage elec, VM, </v>
      </c>
      <c r="Z360" s="356" t="str">
        <f>IF(Tableau_Complet[[#This Row],[NIVEAU DE PRIORITÉ]]="","",Tableau_Complet[[#This Row],[NIVEAU DE PRIORITÉ]])</f>
        <v>n/a</v>
      </c>
      <c r="AA360" s="356">
        <f>IF(Tableau_Complet[[#This Row],[COÛTS DE REMPLACEMENT (dollars 2024) avant Taxes]]="","",Tableau_Complet[[#This Row],[COÛTS DE REMPLACEMENT (dollars 2024) avant Taxes]])</f>
        <v>0</v>
      </c>
      <c r="AB360" s="273" t="s">
        <v>121</v>
      </c>
      <c r="AC360" s="273" t="s">
        <v>127</v>
      </c>
      <c r="AD360" s="273" t="s">
        <v>127</v>
      </c>
      <c r="AE360" s="356">
        <f t="shared" si="75"/>
        <v>0</v>
      </c>
      <c r="AF360" s="356">
        <f t="shared" si="76"/>
        <v>0</v>
      </c>
      <c r="AG360" s="356">
        <f t="shared" si="77"/>
        <v>0</v>
      </c>
      <c r="AP360" s="22"/>
      <c r="AR360" s="23"/>
      <c r="AS360" s="13"/>
      <c r="AT360" s="22"/>
      <c r="AU360" s="23"/>
      <c r="AY360" s="14"/>
      <c r="AZ360" s="24"/>
    </row>
    <row r="361" spans="1:52" s="21" customFormat="1" ht="18" x14ac:dyDescent="0.25">
      <c r="A361" s="73"/>
      <c r="B361" s="73"/>
      <c r="C361" s="74"/>
      <c r="D361" s="74"/>
      <c r="E361" s="74"/>
      <c r="F361" s="74"/>
      <c r="G361" s="74"/>
      <c r="H361" s="75"/>
      <c r="I361" s="76"/>
      <c r="J361" s="77"/>
      <c r="K361" s="78"/>
      <c r="L361" s="79"/>
      <c r="M361" s="250"/>
      <c r="N361" s="337"/>
      <c r="O361" s="269"/>
      <c r="P361" s="346">
        <f t="shared" si="67"/>
        <v>0</v>
      </c>
      <c r="Q361" s="347">
        <f t="shared" si="68"/>
        <v>0</v>
      </c>
      <c r="R361" s="347">
        <f t="shared" si="69"/>
        <v>0</v>
      </c>
      <c r="S361" s="348">
        <f t="shared" si="70"/>
        <v>0</v>
      </c>
      <c r="T361" s="349">
        <f t="shared" si="71"/>
        <v>0</v>
      </c>
      <c r="U361" s="345">
        <f t="shared" si="72"/>
        <v>0</v>
      </c>
      <c r="V361" s="345">
        <f t="shared" si="73"/>
        <v>0</v>
      </c>
      <c r="W361" s="345">
        <f t="shared" si="74"/>
        <v>0</v>
      </c>
      <c r="X361" s="154" t="str">
        <f>""</f>
        <v/>
      </c>
      <c r="Y361" s="355" t="str">
        <f>IF(Tableau_Complet[[#This Row],[ÉLÉMENTS]]="","",Tableau_Complet[[#This Row],[ÉLÉMENTS]])</f>
        <v/>
      </c>
      <c r="Z361" s="356" t="str">
        <f>IF(Tableau_Complet[[#This Row],[NIVEAU DE PRIORITÉ]]="","",Tableau_Complet[[#This Row],[NIVEAU DE PRIORITÉ]])</f>
        <v/>
      </c>
      <c r="AA361" s="356" t="str">
        <f>IF(Tableau_Complet[[#This Row],[COÛTS DE REMPLACEMENT (dollars 2024) avant Taxes]]="","",Tableau_Complet[[#This Row],[COÛTS DE REMPLACEMENT (dollars 2024) avant Taxes]])</f>
        <v/>
      </c>
      <c r="AB361" s="273" t="s">
        <v>121</v>
      </c>
      <c r="AC361" s="273" t="s">
        <v>127</v>
      </c>
      <c r="AD361" s="273" t="s">
        <v>127</v>
      </c>
      <c r="AE361" s="356" t="str">
        <f t="shared" si="75"/>
        <v/>
      </c>
      <c r="AF361" s="356" t="str">
        <f t="shared" si="76"/>
        <v/>
      </c>
      <c r="AG361" s="356" t="str">
        <f t="shared" si="77"/>
        <v/>
      </c>
      <c r="AP361" s="22"/>
      <c r="AR361" s="23"/>
      <c r="AS361" s="13"/>
      <c r="AT361" s="22"/>
      <c r="AU361" s="23"/>
      <c r="AY361" s="14"/>
      <c r="AZ361" s="24"/>
    </row>
    <row r="362" spans="1:52" s="21" customFormat="1" ht="72" x14ac:dyDescent="0.25">
      <c r="A362" s="124" t="s">
        <v>427</v>
      </c>
      <c r="B362" s="124"/>
      <c r="C362" s="125" t="s">
        <v>428</v>
      </c>
      <c r="D362" s="125"/>
      <c r="E362" s="125"/>
      <c r="F362" s="125"/>
      <c r="G362" s="125"/>
      <c r="H362" s="126"/>
      <c r="I362" s="127"/>
      <c r="J362" s="128"/>
      <c r="K362" s="129"/>
      <c r="L362" s="130"/>
      <c r="M362" s="131"/>
      <c r="N362" s="132">
        <f>SUM(L363:L371)</f>
        <v>0</v>
      </c>
      <c r="O362" s="124"/>
      <c r="P362" s="121">
        <f t="shared" si="67"/>
        <v>0</v>
      </c>
      <c r="Q362" s="122">
        <f t="shared" si="68"/>
        <v>0</v>
      </c>
      <c r="R362" s="122">
        <f t="shared" si="69"/>
        <v>0</v>
      </c>
      <c r="S362" s="123">
        <f t="shared" si="70"/>
        <v>0</v>
      </c>
      <c r="T362" s="133">
        <f t="shared" si="71"/>
        <v>0</v>
      </c>
      <c r="U362" s="134">
        <f t="shared" si="72"/>
        <v>0</v>
      </c>
      <c r="V362" s="134">
        <f t="shared" si="73"/>
        <v>0</v>
      </c>
      <c r="W362" s="134">
        <f t="shared" si="74"/>
        <v>0</v>
      </c>
      <c r="X362" s="135" t="str">
        <f>""</f>
        <v/>
      </c>
      <c r="Y362" s="136" t="str">
        <f>IF(Tableau_Complet[[#This Row],[ÉLÉMENTS]]="","",Tableau_Complet[[#This Row],[ÉLÉMENTS]])</f>
        <v>Unités de ventilation indépendante/monobloc</v>
      </c>
      <c r="Z362" s="135" t="str">
        <f>IF(Tableau_Complet[[#This Row],[NIVEAU DE PRIORITÉ]]="","",Tableau_Complet[[#This Row],[NIVEAU DE PRIORITÉ]])</f>
        <v/>
      </c>
      <c r="AA362" s="135" t="str">
        <f>IF(Tableau_Complet[[#This Row],[COÛTS DE REMPLACEMENT (dollars 2024) avant Taxes]]="","",Tableau_Complet[[#This Row],[COÛTS DE REMPLACEMENT (dollars 2024) avant Taxes]])</f>
        <v/>
      </c>
      <c r="AB362" s="135" t="s">
        <v>121</v>
      </c>
      <c r="AC362" s="135" t="s">
        <v>121</v>
      </c>
      <c r="AD362" s="135" t="s">
        <v>121</v>
      </c>
      <c r="AE362" s="135" t="str">
        <f t="shared" si="75"/>
        <v/>
      </c>
      <c r="AF362" s="135" t="str">
        <f t="shared" si="76"/>
        <v/>
      </c>
      <c r="AG362" s="135" t="str">
        <f t="shared" si="77"/>
        <v/>
      </c>
      <c r="AP362" s="22"/>
      <c r="AR362" s="23"/>
      <c r="AS362" s="13"/>
      <c r="AT362" s="22"/>
      <c r="AU362" s="23"/>
      <c r="AY362" s="14"/>
      <c r="AZ362" s="24"/>
    </row>
    <row r="363" spans="1:52" s="21" customFormat="1" ht="36" x14ac:dyDescent="0.25">
      <c r="A363" s="73"/>
      <c r="B363" s="73"/>
      <c r="C363" s="74" t="s">
        <v>421</v>
      </c>
      <c r="D363" s="74" t="s">
        <v>154</v>
      </c>
      <c r="E363" s="74"/>
      <c r="F363" s="74"/>
      <c r="G363" s="74">
        <v>0</v>
      </c>
      <c r="H363" s="75" t="s">
        <v>133</v>
      </c>
      <c r="I363" s="76"/>
      <c r="J363" s="77"/>
      <c r="K363" s="78"/>
      <c r="L363" s="79">
        <v>0</v>
      </c>
      <c r="M363" s="250" t="s">
        <v>134</v>
      </c>
      <c r="N363" s="337"/>
      <c r="O363" s="269"/>
      <c r="P363" s="346">
        <f t="shared" si="67"/>
        <v>0</v>
      </c>
      <c r="Q363" s="347">
        <f t="shared" si="68"/>
        <v>0</v>
      </c>
      <c r="R363" s="347">
        <f t="shared" si="69"/>
        <v>0</v>
      </c>
      <c r="S363" s="348">
        <f t="shared" si="70"/>
        <v>0</v>
      </c>
      <c r="T363" s="349">
        <f t="shared" si="71"/>
        <v>0</v>
      </c>
      <c r="U363" s="345">
        <f t="shared" si="72"/>
        <v>0</v>
      </c>
      <c r="V363" s="345">
        <f t="shared" si="73"/>
        <v>0</v>
      </c>
      <c r="W363" s="345">
        <f t="shared" si="74"/>
        <v>0</v>
      </c>
      <c r="X363" s="154" t="str">
        <f>""</f>
        <v/>
      </c>
      <c r="Y363" s="355" t="str">
        <f>IF(Tableau_Complet[[#This Row],[ÉLÉMENTS]]="","",Tableau_Complet[[#This Row],[ÉLÉMENTS]])</f>
        <v>Ventilateur {sans conduits)</v>
      </c>
      <c r="Z363" s="356" t="str">
        <f>IF(Tableau_Complet[[#This Row],[NIVEAU DE PRIORITÉ]]="","",Tableau_Complet[[#This Row],[NIVEAU DE PRIORITÉ]])</f>
        <v>n/a</v>
      </c>
      <c r="AA363" s="356">
        <f>IF(Tableau_Complet[[#This Row],[COÛTS DE REMPLACEMENT (dollars 2024) avant Taxes]]="","",Tableau_Complet[[#This Row],[COÛTS DE REMPLACEMENT (dollars 2024) avant Taxes]])</f>
        <v>0</v>
      </c>
      <c r="AB363" s="273" t="s">
        <v>121</v>
      </c>
      <c r="AC363" s="273" t="s">
        <v>127</v>
      </c>
      <c r="AD363" s="273" t="s">
        <v>127</v>
      </c>
      <c r="AE363" s="356">
        <f t="shared" si="75"/>
        <v>0</v>
      </c>
      <c r="AF363" s="356">
        <f t="shared" si="76"/>
        <v>0</v>
      </c>
      <c r="AG363" s="356">
        <f t="shared" si="77"/>
        <v>0</v>
      </c>
      <c r="AP363" s="22"/>
      <c r="AR363" s="23"/>
      <c r="AS363" s="13"/>
      <c r="AT363" s="22"/>
      <c r="AU363" s="23"/>
      <c r="AY363" s="14"/>
      <c r="AZ363" s="24"/>
    </row>
    <row r="364" spans="1:52" s="21" customFormat="1" ht="72" x14ac:dyDescent="0.25">
      <c r="A364" s="73"/>
      <c r="B364" s="73"/>
      <c r="C364" s="74" t="s">
        <v>429</v>
      </c>
      <c r="D364" s="74" t="s">
        <v>154</v>
      </c>
      <c r="E364" s="74"/>
      <c r="F364" s="74"/>
      <c r="G364" s="74">
        <v>0</v>
      </c>
      <c r="H364" s="75" t="s">
        <v>133</v>
      </c>
      <c r="I364" s="76"/>
      <c r="J364" s="77"/>
      <c r="K364" s="78"/>
      <c r="L364" s="79">
        <v>0</v>
      </c>
      <c r="M364" s="250" t="s">
        <v>134</v>
      </c>
      <c r="N364" s="337"/>
      <c r="O364" s="269"/>
      <c r="P364" s="346">
        <f t="shared" si="67"/>
        <v>0</v>
      </c>
      <c r="Q364" s="347">
        <f t="shared" si="68"/>
        <v>0</v>
      </c>
      <c r="R364" s="347">
        <f t="shared" si="69"/>
        <v>0</v>
      </c>
      <c r="S364" s="348">
        <f t="shared" si="70"/>
        <v>0</v>
      </c>
      <c r="T364" s="349">
        <f t="shared" si="71"/>
        <v>0</v>
      </c>
      <c r="U364" s="345">
        <f t="shared" si="72"/>
        <v>0</v>
      </c>
      <c r="V364" s="345">
        <f t="shared" si="73"/>
        <v>0</v>
      </c>
      <c r="W364" s="345">
        <f t="shared" si="74"/>
        <v>0</v>
      </c>
      <c r="X364" s="154" t="str">
        <f>""</f>
        <v/>
      </c>
      <c r="Y364" s="355" t="str">
        <f>IF(Tableau_Complet[[#This Row],[ÉLÉMENTS]]="","",Tableau_Complet[[#This Row],[ÉLÉMENTS]])</f>
        <v>Ventilateur(s) récupérateur(s) de chaleur (VRC, Echangeur d'air)</v>
      </c>
      <c r="Z364" s="356" t="str">
        <f>IF(Tableau_Complet[[#This Row],[NIVEAU DE PRIORITÉ]]="","",Tableau_Complet[[#This Row],[NIVEAU DE PRIORITÉ]])</f>
        <v>n/a</v>
      </c>
      <c r="AA364" s="356">
        <f>IF(Tableau_Complet[[#This Row],[COÛTS DE REMPLACEMENT (dollars 2024) avant Taxes]]="","",Tableau_Complet[[#This Row],[COÛTS DE REMPLACEMENT (dollars 2024) avant Taxes]])</f>
        <v>0</v>
      </c>
      <c r="AB364" s="273" t="s">
        <v>121</v>
      </c>
      <c r="AC364" s="273" t="s">
        <v>127</v>
      </c>
      <c r="AD364" s="273" t="s">
        <v>127</v>
      </c>
      <c r="AE364" s="356">
        <f t="shared" si="75"/>
        <v>0</v>
      </c>
      <c r="AF364" s="356">
        <f t="shared" si="76"/>
        <v>0</v>
      </c>
      <c r="AG364" s="356">
        <f t="shared" si="77"/>
        <v>0</v>
      </c>
      <c r="AP364" s="22"/>
      <c r="AR364" s="23"/>
      <c r="AS364" s="13"/>
      <c r="AT364" s="22"/>
      <c r="AU364" s="23"/>
      <c r="AY364" s="14"/>
      <c r="AZ364" s="24"/>
    </row>
    <row r="365" spans="1:52" s="21" customFormat="1" ht="36" x14ac:dyDescent="0.25">
      <c r="A365" s="73"/>
      <c r="B365" s="73"/>
      <c r="C365" s="74" t="s">
        <v>430</v>
      </c>
      <c r="D365" s="74" t="s">
        <v>154</v>
      </c>
      <c r="E365" s="74"/>
      <c r="F365" s="74"/>
      <c r="G365" s="74">
        <v>0</v>
      </c>
      <c r="H365" s="75" t="s">
        <v>133</v>
      </c>
      <c r="I365" s="76"/>
      <c r="J365" s="77"/>
      <c r="K365" s="78"/>
      <c r="L365" s="79">
        <v>0</v>
      </c>
      <c r="M365" s="250" t="s">
        <v>134</v>
      </c>
      <c r="N365" s="337"/>
      <c r="O365" s="269"/>
      <c r="P365" s="346">
        <f t="shared" si="67"/>
        <v>0</v>
      </c>
      <c r="Q365" s="347">
        <f t="shared" si="68"/>
        <v>0</v>
      </c>
      <c r="R365" s="347">
        <f t="shared" si="69"/>
        <v>0</v>
      </c>
      <c r="S365" s="348">
        <f t="shared" si="70"/>
        <v>0</v>
      </c>
      <c r="T365" s="349">
        <f t="shared" si="71"/>
        <v>0</v>
      </c>
      <c r="U365" s="345">
        <f t="shared" si="72"/>
        <v>0</v>
      </c>
      <c r="V365" s="345">
        <f t="shared" si="73"/>
        <v>0</v>
      </c>
      <c r="W365" s="345">
        <f t="shared" si="74"/>
        <v>0</v>
      </c>
      <c r="X365" s="154" t="str">
        <f>""</f>
        <v/>
      </c>
      <c r="Y365" s="355" t="str">
        <f>IF(Tableau_Complet[[#This Row],[ÉLÉMENTS]]="","",Tableau_Complet[[#This Row],[ÉLÉMENTS]])</f>
        <v>Ventilateur(s) d'air frais</v>
      </c>
      <c r="Z365" s="356" t="str">
        <f>IF(Tableau_Complet[[#This Row],[NIVEAU DE PRIORITÉ]]="","",Tableau_Complet[[#This Row],[NIVEAU DE PRIORITÉ]])</f>
        <v>n/a</v>
      </c>
      <c r="AA365" s="356">
        <f>IF(Tableau_Complet[[#This Row],[COÛTS DE REMPLACEMENT (dollars 2024) avant Taxes]]="","",Tableau_Complet[[#This Row],[COÛTS DE REMPLACEMENT (dollars 2024) avant Taxes]])</f>
        <v>0</v>
      </c>
      <c r="AB365" s="273" t="s">
        <v>121</v>
      </c>
      <c r="AC365" s="273" t="s">
        <v>127</v>
      </c>
      <c r="AD365" s="273" t="s">
        <v>127</v>
      </c>
      <c r="AE365" s="356">
        <f t="shared" si="75"/>
        <v>0</v>
      </c>
      <c r="AF365" s="356">
        <f t="shared" si="76"/>
        <v>0</v>
      </c>
      <c r="AG365" s="356">
        <f t="shared" si="77"/>
        <v>0</v>
      </c>
      <c r="AP365" s="22"/>
      <c r="AR365" s="23"/>
      <c r="AS365" s="13"/>
      <c r="AT365" s="22"/>
      <c r="AU365" s="23"/>
      <c r="AY365" s="14"/>
      <c r="AZ365" s="24"/>
    </row>
    <row r="366" spans="1:52" s="137" customFormat="1" ht="200.1" customHeight="1" x14ac:dyDescent="0.25">
      <c r="A366" s="73"/>
      <c r="B366" s="73"/>
      <c r="C366" s="74" t="s">
        <v>431</v>
      </c>
      <c r="D366" s="74" t="s">
        <v>154</v>
      </c>
      <c r="E366" s="74"/>
      <c r="F366" s="74"/>
      <c r="G366" s="74">
        <v>0</v>
      </c>
      <c r="H366" s="75" t="s">
        <v>133</v>
      </c>
      <c r="I366" s="76"/>
      <c r="J366" s="77"/>
      <c r="K366" s="78"/>
      <c r="L366" s="79">
        <v>0</v>
      </c>
      <c r="M366" s="250" t="s">
        <v>134</v>
      </c>
      <c r="N366" s="337"/>
      <c r="O366" s="269"/>
      <c r="P366" s="346">
        <f t="shared" si="67"/>
        <v>0</v>
      </c>
      <c r="Q366" s="347">
        <f t="shared" si="68"/>
        <v>0</v>
      </c>
      <c r="R366" s="347">
        <f t="shared" si="69"/>
        <v>0</v>
      </c>
      <c r="S366" s="348">
        <f t="shared" si="70"/>
        <v>0</v>
      </c>
      <c r="T366" s="349">
        <f t="shared" si="71"/>
        <v>0</v>
      </c>
      <c r="U366" s="345">
        <f t="shared" si="72"/>
        <v>0</v>
      </c>
      <c r="V366" s="345">
        <f t="shared" si="73"/>
        <v>0</v>
      </c>
      <c r="W366" s="345">
        <f t="shared" si="74"/>
        <v>0</v>
      </c>
      <c r="X366" s="154" t="str">
        <f>""</f>
        <v/>
      </c>
      <c r="Y366" s="355" t="str">
        <f>IF(Tableau_Complet[[#This Row],[ÉLÉMENTS]]="","",Tableau_Complet[[#This Row],[ÉLÉMENTS]])</f>
        <v>Petit(s) évacuateur(s)</v>
      </c>
      <c r="Z366" s="356" t="str">
        <f>IF(Tableau_Complet[[#This Row],[NIVEAU DE PRIORITÉ]]="","",Tableau_Complet[[#This Row],[NIVEAU DE PRIORITÉ]])</f>
        <v>n/a</v>
      </c>
      <c r="AA366" s="356">
        <f>IF(Tableau_Complet[[#This Row],[COÛTS DE REMPLACEMENT (dollars 2024) avant Taxes]]="","",Tableau_Complet[[#This Row],[COÛTS DE REMPLACEMENT (dollars 2024) avant Taxes]])</f>
        <v>0</v>
      </c>
      <c r="AB366" s="273" t="s">
        <v>121</v>
      </c>
      <c r="AC366" s="273" t="s">
        <v>127</v>
      </c>
      <c r="AD366" s="273" t="s">
        <v>127</v>
      </c>
      <c r="AE366" s="356">
        <f t="shared" si="75"/>
        <v>0</v>
      </c>
      <c r="AF366" s="356">
        <f t="shared" si="76"/>
        <v>0</v>
      </c>
      <c r="AG366" s="356">
        <f t="shared" si="77"/>
        <v>0</v>
      </c>
      <c r="AP366" s="138"/>
      <c r="AR366" s="139"/>
      <c r="AS366" s="140"/>
      <c r="AT366" s="138"/>
      <c r="AU366" s="139"/>
      <c r="AY366" s="141"/>
      <c r="AZ366" s="142"/>
    </row>
    <row r="367" spans="1:52" s="21" customFormat="1" ht="36" x14ac:dyDescent="0.25">
      <c r="A367" s="73"/>
      <c r="B367" s="73"/>
      <c r="C367" s="74" t="s">
        <v>432</v>
      </c>
      <c r="D367" s="74" t="s">
        <v>154</v>
      </c>
      <c r="E367" s="74"/>
      <c r="F367" s="74"/>
      <c r="G367" s="74">
        <v>0</v>
      </c>
      <c r="H367" s="75" t="s">
        <v>133</v>
      </c>
      <c r="I367" s="76"/>
      <c r="J367" s="77"/>
      <c r="K367" s="78"/>
      <c r="L367" s="79">
        <v>0</v>
      </c>
      <c r="M367" s="250" t="s">
        <v>134</v>
      </c>
      <c r="N367" s="337"/>
      <c r="O367" s="269"/>
      <c r="P367" s="346">
        <f t="shared" si="67"/>
        <v>0</v>
      </c>
      <c r="Q367" s="347">
        <f t="shared" si="68"/>
        <v>0</v>
      </c>
      <c r="R367" s="347">
        <f t="shared" si="69"/>
        <v>0</v>
      </c>
      <c r="S367" s="348">
        <f t="shared" si="70"/>
        <v>0</v>
      </c>
      <c r="T367" s="349">
        <f t="shared" si="71"/>
        <v>0</v>
      </c>
      <c r="U367" s="345">
        <f t="shared" si="72"/>
        <v>0</v>
      </c>
      <c r="V367" s="345">
        <f t="shared" si="73"/>
        <v>0</v>
      </c>
      <c r="W367" s="345">
        <f t="shared" si="74"/>
        <v>0</v>
      </c>
      <c r="X367" s="154" t="str">
        <f>""</f>
        <v/>
      </c>
      <c r="Y367" s="355" t="str">
        <f>IF(Tableau_Complet[[#This Row],[ÉLÉMENTS]]="","",Tableau_Complet[[#This Row],[ÉLÉMENTS]])</f>
        <v>Hotte(s) de cuisinière résidentielle(s)</v>
      </c>
      <c r="Z367" s="356" t="str">
        <f>IF(Tableau_Complet[[#This Row],[NIVEAU DE PRIORITÉ]]="","",Tableau_Complet[[#This Row],[NIVEAU DE PRIORITÉ]])</f>
        <v>n/a</v>
      </c>
      <c r="AA367" s="356">
        <f>IF(Tableau_Complet[[#This Row],[COÛTS DE REMPLACEMENT (dollars 2024) avant Taxes]]="","",Tableau_Complet[[#This Row],[COÛTS DE REMPLACEMENT (dollars 2024) avant Taxes]])</f>
        <v>0</v>
      </c>
      <c r="AB367" s="273" t="s">
        <v>121</v>
      </c>
      <c r="AC367" s="273" t="s">
        <v>127</v>
      </c>
      <c r="AD367" s="273" t="s">
        <v>127</v>
      </c>
      <c r="AE367" s="356">
        <f t="shared" si="75"/>
        <v>0</v>
      </c>
      <c r="AF367" s="356">
        <f t="shared" si="76"/>
        <v>0</v>
      </c>
      <c r="AG367" s="356">
        <f t="shared" si="77"/>
        <v>0</v>
      </c>
      <c r="AP367" s="22"/>
      <c r="AR367" s="23"/>
      <c r="AS367" s="13"/>
      <c r="AT367" s="22"/>
      <c r="AU367" s="23"/>
      <c r="AY367" s="14"/>
      <c r="AZ367" s="24"/>
    </row>
    <row r="368" spans="1:52" s="21" customFormat="1" ht="36" x14ac:dyDescent="0.25">
      <c r="A368" s="73"/>
      <c r="B368" s="73"/>
      <c r="C368" s="74" t="s">
        <v>433</v>
      </c>
      <c r="D368" s="74" t="s">
        <v>154</v>
      </c>
      <c r="E368" s="74"/>
      <c r="F368" s="74"/>
      <c r="G368" s="74">
        <v>0</v>
      </c>
      <c r="H368" s="75" t="s">
        <v>133</v>
      </c>
      <c r="I368" s="76"/>
      <c r="J368" s="77"/>
      <c r="K368" s="78"/>
      <c r="L368" s="79">
        <v>0</v>
      </c>
      <c r="M368" s="250" t="s">
        <v>134</v>
      </c>
      <c r="N368" s="337"/>
      <c r="O368" s="269"/>
      <c r="P368" s="346">
        <f t="shared" si="67"/>
        <v>0</v>
      </c>
      <c r="Q368" s="347">
        <f t="shared" si="68"/>
        <v>0</v>
      </c>
      <c r="R368" s="347">
        <f t="shared" si="69"/>
        <v>0</v>
      </c>
      <c r="S368" s="348">
        <f t="shared" si="70"/>
        <v>0</v>
      </c>
      <c r="T368" s="349">
        <f t="shared" si="71"/>
        <v>0</v>
      </c>
      <c r="U368" s="345">
        <f t="shared" si="72"/>
        <v>0</v>
      </c>
      <c r="V368" s="345">
        <f t="shared" si="73"/>
        <v>0</v>
      </c>
      <c r="W368" s="345">
        <f t="shared" si="74"/>
        <v>0</v>
      </c>
      <c r="X368" s="154" t="str">
        <f>""</f>
        <v/>
      </c>
      <c r="Y368" s="355" t="str">
        <f>IF(Tableau_Complet[[#This Row],[ÉLÉMENTS]]="","",Tableau_Complet[[#This Row],[ÉLÉMENTS]])</f>
        <v>Ventilateur(s) purificateur d'air (UV)</v>
      </c>
      <c r="Z368" s="356" t="str">
        <f>IF(Tableau_Complet[[#This Row],[NIVEAU DE PRIORITÉ]]="","",Tableau_Complet[[#This Row],[NIVEAU DE PRIORITÉ]])</f>
        <v>n/a</v>
      </c>
      <c r="AA368" s="356">
        <f>IF(Tableau_Complet[[#This Row],[COÛTS DE REMPLACEMENT (dollars 2024) avant Taxes]]="","",Tableau_Complet[[#This Row],[COÛTS DE REMPLACEMENT (dollars 2024) avant Taxes]])</f>
        <v>0</v>
      </c>
      <c r="AB368" s="273" t="s">
        <v>121</v>
      </c>
      <c r="AC368" s="273" t="s">
        <v>127</v>
      </c>
      <c r="AD368" s="273" t="s">
        <v>127</v>
      </c>
      <c r="AE368" s="356">
        <f t="shared" si="75"/>
        <v>0</v>
      </c>
      <c r="AF368" s="356">
        <f t="shared" si="76"/>
        <v>0</v>
      </c>
      <c r="AG368" s="356">
        <f t="shared" si="77"/>
        <v>0</v>
      </c>
      <c r="AP368" s="22"/>
      <c r="AR368" s="23"/>
      <c r="AS368" s="13"/>
      <c r="AT368" s="22"/>
      <c r="AU368" s="23"/>
      <c r="AY368" s="14"/>
      <c r="AZ368" s="24"/>
    </row>
    <row r="369" spans="1:52" s="21" customFormat="1" ht="36" x14ac:dyDescent="0.25">
      <c r="A369" s="73"/>
      <c r="B369" s="73"/>
      <c r="C369" s="74" t="s">
        <v>434</v>
      </c>
      <c r="D369" s="74" t="s">
        <v>154</v>
      </c>
      <c r="E369" s="74"/>
      <c r="F369" s="74"/>
      <c r="G369" s="74">
        <v>0</v>
      </c>
      <c r="H369" s="75" t="s">
        <v>133</v>
      </c>
      <c r="I369" s="76"/>
      <c r="J369" s="77"/>
      <c r="K369" s="78"/>
      <c r="L369" s="79">
        <v>0</v>
      </c>
      <c r="M369" s="250" t="s">
        <v>134</v>
      </c>
      <c r="N369" s="337"/>
      <c r="O369" s="269"/>
      <c r="P369" s="346">
        <f t="shared" si="67"/>
        <v>0</v>
      </c>
      <c r="Q369" s="347">
        <f t="shared" si="68"/>
        <v>0</v>
      </c>
      <c r="R369" s="347">
        <f t="shared" si="69"/>
        <v>0</v>
      </c>
      <c r="S369" s="348">
        <f t="shared" si="70"/>
        <v>0</v>
      </c>
      <c r="T369" s="349">
        <f t="shared" si="71"/>
        <v>0</v>
      </c>
      <c r="U369" s="345">
        <f t="shared" si="72"/>
        <v>0</v>
      </c>
      <c r="V369" s="345">
        <f t="shared" si="73"/>
        <v>0</v>
      </c>
      <c r="W369" s="345">
        <f t="shared" si="74"/>
        <v>0</v>
      </c>
      <c r="X369" s="154" t="str">
        <f>""</f>
        <v/>
      </c>
      <c r="Y369" s="355" t="str">
        <f>IF(Tableau_Complet[[#This Row],[ÉLÉMENTS]]="","",Tableau_Complet[[#This Row],[ÉLÉMENTS]])</f>
        <v>Volets motorisée (independant)</v>
      </c>
      <c r="Z369" s="356" t="str">
        <f>IF(Tableau_Complet[[#This Row],[NIVEAU DE PRIORITÉ]]="","",Tableau_Complet[[#This Row],[NIVEAU DE PRIORITÉ]])</f>
        <v>n/a</v>
      </c>
      <c r="AA369" s="356">
        <f>IF(Tableau_Complet[[#This Row],[COÛTS DE REMPLACEMENT (dollars 2024) avant Taxes]]="","",Tableau_Complet[[#This Row],[COÛTS DE REMPLACEMENT (dollars 2024) avant Taxes]])</f>
        <v>0</v>
      </c>
      <c r="AB369" s="273" t="s">
        <v>121</v>
      </c>
      <c r="AC369" s="273" t="s">
        <v>127</v>
      </c>
      <c r="AD369" s="273" t="s">
        <v>127</v>
      </c>
      <c r="AE369" s="356">
        <f t="shared" si="75"/>
        <v>0</v>
      </c>
      <c r="AF369" s="356">
        <f t="shared" si="76"/>
        <v>0</v>
      </c>
      <c r="AG369" s="356">
        <f t="shared" si="77"/>
        <v>0</v>
      </c>
      <c r="AP369" s="22"/>
      <c r="AR369" s="23"/>
      <c r="AS369" s="13"/>
      <c r="AT369" s="22"/>
      <c r="AU369" s="23"/>
      <c r="AY369" s="14"/>
      <c r="AZ369" s="24"/>
    </row>
    <row r="370" spans="1:52" s="21" customFormat="1" ht="36" x14ac:dyDescent="0.25">
      <c r="A370" s="73"/>
      <c r="B370" s="73"/>
      <c r="C370" s="74" t="s">
        <v>426</v>
      </c>
      <c r="D370" s="74" t="s">
        <v>154</v>
      </c>
      <c r="E370" s="74"/>
      <c r="F370" s="74"/>
      <c r="G370" s="74">
        <v>0</v>
      </c>
      <c r="H370" s="75" t="s">
        <v>133</v>
      </c>
      <c r="I370" s="76"/>
      <c r="J370" s="77"/>
      <c r="K370" s="78"/>
      <c r="L370" s="79">
        <v>0</v>
      </c>
      <c r="M370" s="250" t="s">
        <v>134</v>
      </c>
      <c r="N370" s="337"/>
      <c r="O370" s="269"/>
      <c r="P370" s="346">
        <f t="shared" si="67"/>
        <v>0</v>
      </c>
      <c r="Q370" s="347">
        <f t="shared" si="68"/>
        <v>0</v>
      </c>
      <c r="R370" s="347">
        <f t="shared" si="69"/>
        <v>0</v>
      </c>
      <c r="S370" s="348">
        <f t="shared" si="70"/>
        <v>0</v>
      </c>
      <c r="T370" s="349">
        <f t="shared" si="71"/>
        <v>0</v>
      </c>
      <c r="U370" s="345">
        <f t="shared" si="72"/>
        <v>0</v>
      </c>
      <c r="V370" s="345">
        <f t="shared" si="73"/>
        <v>0</v>
      </c>
      <c r="W370" s="345">
        <f t="shared" si="74"/>
        <v>0</v>
      </c>
      <c r="X370" s="154" t="str">
        <f>""</f>
        <v/>
      </c>
      <c r="Y370" s="355" t="str">
        <f>IF(Tableau_Complet[[#This Row],[ÉLÉMENTS]]="","",Tableau_Complet[[#This Row],[ÉLÉMENTS]])</f>
        <v xml:space="preserve">Accesoires - serp chauffage elec, VM, </v>
      </c>
      <c r="Z370" s="356" t="str">
        <f>IF(Tableau_Complet[[#This Row],[NIVEAU DE PRIORITÉ]]="","",Tableau_Complet[[#This Row],[NIVEAU DE PRIORITÉ]])</f>
        <v>n/a</v>
      </c>
      <c r="AA370" s="356">
        <f>IF(Tableau_Complet[[#This Row],[COÛTS DE REMPLACEMENT (dollars 2024) avant Taxes]]="","",Tableau_Complet[[#This Row],[COÛTS DE REMPLACEMENT (dollars 2024) avant Taxes]])</f>
        <v>0</v>
      </c>
      <c r="AB370" s="273" t="s">
        <v>121</v>
      </c>
      <c r="AC370" s="273" t="s">
        <v>127</v>
      </c>
      <c r="AD370" s="273" t="s">
        <v>127</v>
      </c>
      <c r="AE370" s="356">
        <f t="shared" si="75"/>
        <v>0</v>
      </c>
      <c r="AF370" s="356">
        <f t="shared" si="76"/>
        <v>0</v>
      </c>
      <c r="AG370" s="356">
        <f t="shared" si="77"/>
        <v>0</v>
      </c>
      <c r="AP370" s="22"/>
      <c r="AR370" s="23"/>
      <c r="AS370" s="13"/>
      <c r="AT370" s="22"/>
      <c r="AU370" s="23"/>
      <c r="AY370" s="14"/>
      <c r="AZ370" s="24"/>
    </row>
    <row r="371" spans="1:52" s="21" customFormat="1" ht="18" x14ac:dyDescent="0.25">
      <c r="A371" s="73"/>
      <c r="B371" s="73"/>
      <c r="C371" s="74"/>
      <c r="D371" s="74"/>
      <c r="E371" s="74"/>
      <c r="F371" s="74"/>
      <c r="G371" s="74"/>
      <c r="H371" s="75"/>
      <c r="I371" s="76"/>
      <c r="J371" s="77"/>
      <c r="K371" s="78"/>
      <c r="L371" s="79"/>
      <c r="M371" s="250"/>
      <c r="N371" s="337"/>
      <c r="O371" s="269"/>
      <c r="P371" s="346">
        <f t="shared" si="67"/>
        <v>0</v>
      </c>
      <c r="Q371" s="347">
        <f t="shared" si="68"/>
        <v>0</v>
      </c>
      <c r="R371" s="347">
        <f t="shared" si="69"/>
        <v>0</v>
      </c>
      <c r="S371" s="348">
        <f t="shared" si="70"/>
        <v>0</v>
      </c>
      <c r="T371" s="349">
        <f t="shared" si="71"/>
        <v>0</v>
      </c>
      <c r="U371" s="345">
        <f t="shared" si="72"/>
        <v>0</v>
      </c>
      <c r="V371" s="345">
        <f t="shared" si="73"/>
        <v>0</v>
      </c>
      <c r="W371" s="345">
        <f t="shared" si="74"/>
        <v>0</v>
      </c>
      <c r="X371" s="154" t="str">
        <f>""</f>
        <v/>
      </c>
      <c r="Y371" s="355" t="str">
        <f>IF(Tableau_Complet[[#This Row],[ÉLÉMENTS]]="","",Tableau_Complet[[#This Row],[ÉLÉMENTS]])</f>
        <v/>
      </c>
      <c r="Z371" s="356" t="str">
        <f>IF(Tableau_Complet[[#This Row],[NIVEAU DE PRIORITÉ]]="","",Tableau_Complet[[#This Row],[NIVEAU DE PRIORITÉ]])</f>
        <v/>
      </c>
      <c r="AA371" s="356" t="str">
        <f>IF(Tableau_Complet[[#This Row],[COÛTS DE REMPLACEMENT (dollars 2024) avant Taxes]]="","",Tableau_Complet[[#This Row],[COÛTS DE REMPLACEMENT (dollars 2024) avant Taxes]])</f>
        <v/>
      </c>
      <c r="AB371" s="273" t="s">
        <v>121</v>
      </c>
      <c r="AC371" s="273" t="s">
        <v>127</v>
      </c>
      <c r="AD371" s="273" t="s">
        <v>127</v>
      </c>
      <c r="AE371" s="356" t="str">
        <f t="shared" si="75"/>
        <v/>
      </c>
      <c r="AF371" s="356" t="str">
        <f t="shared" si="76"/>
        <v/>
      </c>
      <c r="AG371" s="356" t="str">
        <f t="shared" si="77"/>
        <v/>
      </c>
      <c r="AP371" s="22"/>
      <c r="AR371" s="23"/>
      <c r="AS371" s="13"/>
      <c r="AT371" s="22"/>
      <c r="AU371" s="23"/>
      <c r="AY371" s="14"/>
      <c r="AZ371" s="24"/>
    </row>
    <row r="372" spans="1:52" s="21" customFormat="1" ht="180" x14ac:dyDescent="0.25">
      <c r="A372" s="124" t="s">
        <v>435</v>
      </c>
      <c r="B372" s="124"/>
      <c r="C372" s="125" t="s">
        <v>436</v>
      </c>
      <c r="D372" s="125"/>
      <c r="E372" s="125"/>
      <c r="F372" s="125"/>
      <c r="G372" s="125"/>
      <c r="H372" s="126"/>
      <c r="I372" s="127"/>
      <c r="J372" s="128"/>
      <c r="K372" s="129"/>
      <c r="L372" s="130"/>
      <c r="M372" s="131"/>
      <c r="N372" s="132">
        <f>SUM(L373:L382)</f>
        <v>0</v>
      </c>
      <c r="O372" s="124"/>
      <c r="P372" s="121">
        <f t="shared" si="67"/>
        <v>0</v>
      </c>
      <c r="Q372" s="122">
        <f t="shared" si="68"/>
        <v>0</v>
      </c>
      <c r="R372" s="122">
        <f t="shared" si="69"/>
        <v>0</v>
      </c>
      <c r="S372" s="123">
        <f t="shared" si="70"/>
        <v>0</v>
      </c>
      <c r="T372" s="133">
        <f t="shared" si="71"/>
        <v>0</v>
      </c>
      <c r="U372" s="134">
        <f t="shared" si="72"/>
        <v>0</v>
      </c>
      <c r="V372" s="134">
        <f t="shared" si="73"/>
        <v>0</v>
      </c>
      <c r="W372" s="134">
        <f t="shared" si="74"/>
        <v>0</v>
      </c>
      <c r="X372" s="135" t="str">
        <f>""</f>
        <v/>
      </c>
      <c r="Y372" s="136" t="str">
        <f>IF(Tableau_Complet[[#This Row],[ÉLÉMENTS]]="","",Tableau_Complet[[#This Row],[ÉLÉMENTS]])</f>
        <v>UNITÉ CVCA AUTONOME OU MONOBLOC (chauffage, ventilation ) Unités de climatisation/thermopompe indépendantes ou monobloc</v>
      </c>
      <c r="Z372" s="135" t="str">
        <f>IF(Tableau_Complet[[#This Row],[NIVEAU DE PRIORITÉ]]="","",Tableau_Complet[[#This Row],[NIVEAU DE PRIORITÉ]])</f>
        <v/>
      </c>
      <c r="AA372" s="135" t="str">
        <f>IF(Tableau_Complet[[#This Row],[COÛTS DE REMPLACEMENT (dollars 2024) avant Taxes]]="","",Tableau_Complet[[#This Row],[COÛTS DE REMPLACEMENT (dollars 2024) avant Taxes]])</f>
        <v/>
      </c>
      <c r="AB372" s="135" t="s">
        <v>121</v>
      </c>
      <c r="AC372" s="135" t="s">
        <v>121</v>
      </c>
      <c r="AD372" s="135" t="s">
        <v>121</v>
      </c>
      <c r="AE372" s="135" t="str">
        <f t="shared" si="75"/>
        <v/>
      </c>
      <c r="AF372" s="135" t="str">
        <f t="shared" si="76"/>
        <v/>
      </c>
      <c r="AG372" s="135" t="str">
        <f t="shared" si="77"/>
        <v/>
      </c>
      <c r="AP372" s="22"/>
      <c r="AR372" s="23"/>
      <c r="AS372" s="13"/>
      <c r="AT372" s="22"/>
      <c r="AU372" s="23"/>
      <c r="AY372" s="14"/>
      <c r="AZ372" s="24"/>
    </row>
    <row r="373" spans="1:52" s="21" customFormat="1" ht="18" x14ac:dyDescent="0.25">
      <c r="A373" s="73"/>
      <c r="B373" s="73"/>
      <c r="C373" s="74" t="s">
        <v>425</v>
      </c>
      <c r="D373" s="74" t="s">
        <v>154</v>
      </c>
      <c r="E373" s="74"/>
      <c r="F373" s="74"/>
      <c r="G373" s="74">
        <v>0</v>
      </c>
      <c r="H373" s="75" t="s">
        <v>133</v>
      </c>
      <c r="I373" s="76"/>
      <c r="J373" s="77"/>
      <c r="K373" s="78"/>
      <c r="L373" s="79">
        <v>0</v>
      </c>
      <c r="M373" s="250" t="s">
        <v>134</v>
      </c>
      <c r="N373" s="337"/>
      <c r="O373" s="269"/>
      <c r="P373" s="346">
        <f t="shared" si="67"/>
        <v>0</v>
      </c>
      <c r="Q373" s="347">
        <f t="shared" si="68"/>
        <v>0</v>
      </c>
      <c r="R373" s="347">
        <f t="shared" si="69"/>
        <v>0</v>
      </c>
      <c r="S373" s="348">
        <f t="shared" si="70"/>
        <v>0</v>
      </c>
      <c r="T373" s="349">
        <f t="shared" si="71"/>
        <v>0</v>
      </c>
      <c r="U373" s="345">
        <f t="shared" si="72"/>
        <v>0</v>
      </c>
      <c r="V373" s="345">
        <f t="shared" si="73"/>
        <v>0</v>
      </c>
      <c r="W373" s="345">
        <f t="shared" si="74"/>
        <v>0</v>
      </c>
      <c r="X373" s="154" t="str">
        <f>""</f>
        <v/>
      </c>
      <c r="Y373" s="355" t="str">
        <f>IF(Tableau_Complet[[#This Row],[ÉLÉMENTS]]="","",Tableau_Complet[[#This Row],[ÉLÉMENTS]])</f>
        <v>Climatiseur</v>
      </c>
      <c r="Z373" s="356" t="str">
        <f>IF(Tableau_Complet[[#This Row],[NIVEAU DE PRIORITÉ]]="","",Tableau_Complet[[#This Row],[NIVEAU DE PRIORITÉ]])</f>
        <v>n/a</v>
      </c>
      <c r="AA373" s="356">
        <f>IF(Tableau_Complet[[#This Row],[COÛTS DE REMPLACEMENT (dollars 2024) avant Taxes]]="","",Tableau_Complet[[#This Row],[COÛTS DE REMPLACEMENT (dollars 2024) avant Taxes]])</f>
        <v>0</v>
      </c>
      <c r="AB373" s="273" t="s">
        <v>121</v>
      </c>
      <c r="AC373" s="273" t="s">
        <v>127</v>
      </c>
      <c r="AD373" s="273" t="s">
        <v>127</v>
      </c>
      <c r="AE373" s="356">
        <f t="shared" si="75"/>
        <v>0</v>
      </c>
      <c r="AF373" s="356">
        <f t="shared" si="76"/>
        <v>0</v>
      </c>
      <c r="AG373" s="356">
        <f t="shared" si="77"/>
        <v>0</v>
      </c>
      <c r="AP373" s="22"/>
      <c r="AR373" s="23"/>
      <c r="AS373" s="13"/>
      <c r="AT373" s="22"/>
      <c r="AU373" s="23"/>
      <c r="AY373" s="14"/>
      <c r="AZ373" s="24"/>
    </row>
    <row r="374" spans="1:52" s="21" customFormat="1" ht="36" x14ac:dyDescent="0.25">
      <c r="A374" s="73"/>
      <c r="B374" s="73"/>
      <c r="C374" s="74" t="s">
        <v>437</v>
      </c>
      <c r="D374" s="74" t="s">
        <v>154</v>
      </c>
      <c r="E374" s="74"/>
      <c r="F374" s="74"/>
      <c r="G374" s="74">
        <v>0</v>
      </c>
      <c r="H374" s="75" t="s">
        <v>133</v>
      </c>
      <c r="I374" s="76"/>
      <c r="J374" s="77"/>
      <c r="K374" s="78"/>
      <c r="L374" s="79">
        <v>0</v>
      </c>
      <c r="M374" s="250" t="s">
        <v>134</v>
      </c>
      <c r="N374" s="337"/>
      <c r="O374" s="269"/>
      <c r="P374" s="346">
        <f t="shared" si="67"/>
        <v>0</v>
      </c>
      <c r="Q374" s="347">
        <f t="shared" si="68"/>
        <v>0</v>
      </c>
      <c r="R374" s="347">
        <f t="shared" si="69"/>
        <v>0</v>
      </c>
      <c r="S374" s="348">
        <f t="shared" si="70"/>
        <v>0</v>
      </c>
      <c r="T374" s="349">
        <f t="shared" si="71"/>
        <v>0</v>
      </c>
      <c r="U374" s="345">
        <f t="shared" si="72"/>
        <v>0</v>
      </c>
      <c r="V374" s="345">
        <f t="shared" si="73"/>
        <v>0</v>
      </c>
      <c r="W374" s="345">
        <f t="shared" si="74"/>
        <v>0</v>
      </c>
      <c r="X374" s="154" t="str">
        <f>""</f>
        <v/>
      </c>
      <c r="Y374" s="355" t="str">
        <f>IF(Tableau_Complet[[#This Row],[ÉLÉMENTS]]="","",Tableau_Complet[[#This Row],[ÉLÉMENTS]])</f>
        <v>Unité(s) bibloc(s) (sans gaine)</v>
      </c>
      <c r="Z374" s="356" t="str">
        <f>IF(Tableau_Complet[[#This Row],[NIVEAU DE PRIORITÉ]]="","",Tableau_Complet[[#This Row],[NIVEAU DE PRIORITÉ]])</f>
        <v>n/a</v>
      </c>
      <c r="AA374" s="356">
        <f>IF(Tableau_Complet[[#This Row],[COÛTS DE REMPLACEMENT (dollars 2024) avant Taxes]]="","",Tableau_Complet[[#This Row],[COÛTS DE REMPLACEMENT (dollars 2024) avant Taxes]])</f>
        <v>0</v>
      </c>
      <c r="AB374" s="273" t="s">
        <v>121</v>
      </c>
      <c r="AC374" s="273" t="s">
        <v>127</v>
      </c>
      <c r="AD374" s="273" t="s">
        <v>127</v>
      </c>
      <c r="AE374" s="356">
        <f t="shared" si="75"/>
        <v>0</v>
      </c>
      <c r="AF374" s="356">
        <f t="shared" si="76"/>
        <v>0</v>
      </c>
      <c r="AG374" s="356">
        <f t="shared" si="77"/>
        <v>0</v>
      </c>
      <c r="AP374" s="22"/>
      <c r="AR374" s="23"/>
      <c r="AS374" s="13"/>
      <c r="AT374" s="22"/>
      <c r="AU374" s="23"/>
      <c r="AY374" s="14"/>
      <c r="AZ374" s="24"/>
    </row>
    <row r="375" spans="1:52" s="21" customFormat="1" ht="36" x14ac:dyDescent="0.25">
      <c r="A375" s="73"/>
      <c r="B375" s="73"/>
      <c r="C375" s="74" t="s">
        <v>438</v>
      </c>
      <c r="D375" s="74" t="s">
        <v>154</v>
      </c>
      <c r="E375" s="74"/>
      <c r="F375" s="74"/>
      <c r="G375" s="74">
        <v>0</v>
      </c>
      <c r="H375" s="75" t="s">
        <v>133</v>
      </c>
      <c r="I375" s="76"/>
      <c r="J375" s="77"/>
      <c r="K375" s="78"/>
      <c r="L375" s="79">
        <v>0</v>
      </c>
      <c r="M375" s="250" t="s">
        <v>134</v>
      </c>
      <c r="N375" s="337"/>
      <c r="O375" s="269"/>
      <c r="P375" s="346">
        <f t="shared" si="67"/>
        <v>0</v>
      </c>
      <c r="Q375" s="347">
        <f t="shared" si="68"/>
        <v>0</v>
      </c>
      <c r="R375" s="347">
        <f t="shared" si="69"/>
        <v>0</v>
      </c>
      <c r="S375" s="348">
        <f t="shared" si="70"/>
        <v>0</v>
      </c>
      <c r="T375" s="349">
        <f t="shared" si="71"/>
        <v>0</v>
      </c>
      <c r="U375" s="345">
        <f t="shared" si="72"/>
        <v>0</v>
      </c>
      <c r="V375" s="345">
        <f t="shared" si="73"/>
        <v>0</v>
      </c>
      <c r="W375" s="345">
        <f t="shared" si="74"/>
        <v>0</v>
      </c>
      <c r="X375" s="154" t="str">
        <f>""</f>
        <v/>
      </c>
      <c r="Y375" s="355" t="str">
        <f>IF(Tableau_Complet[[#This Row],[ÉLÉMENTS]]="","",Tableau_Complet[[#This Row],[ÉLÉMENTS]])</f>
        <v>Unité(s) bibloc(s) (avec gaine)</v>
      </c>
      <c r="Z375" s="356" t="str">
        <f>IF(Tableau_Complet[[#This Row],[NIVEAU DE PRIORITÉ]]="","",Tableau_Complet[[#This Row],[NIVEAU DE PRIORITÉ]])</f>
        <v>n/a</v>
      </c>
      <c r="AA375" s="356">
        <f>IF(Tableau_Complet[[#This Row],[COÛTS DE REMPLACEMENT (dollars 2024) avant Taxes]]="","",Tableau_Complet[[#This Row],[COÛTS DE REMPLACEMENT (dollars 2024) avant Taxes]])</f>
        <v>0</v>
      </c>
      <c r="AB375" s="273" t="s">
        <v>121</v>
      </c>
      <c r="AC375" s="273" t="s">
        <v>127</v>
      </c>
      <c r="AD375" s="273" t="s">
        <v>127</v>
      </c>
      <c r="AE375" s="356">
        <f t="shared" si="75"/>
        <v>0</v>
      </c>
      <c r="AF375" s="356">
        <f t="shared" si="76"/>
        <v>0</v>
      </c>
      <c r="AG375" s="356">
        <f t="shared" si="77"/>
        <v>0</v>
      </c>
      <c r="AP375" s="22"/>
      <c r="AR375" s="23"/>
      <c r="AS375" s="13"/>
      <c r="AT375" s="22"/>
      <c r="AU375" s="23"/>
      <c r="AY375" s="14"/>
      <c r="AZ375" s="24"/>
    </row>
    <row r="376" spans="1:52" s="21" customFormat="1" ht="36" x14ac:dyDescent="0.25">
      <c r="A376" s="73"/>
      <c r="B376" s="73"/>
      <c r="C376" s="74" t="s">
        <v>439</v>
      </c>
      <c r="D376" s="74" t="s">
        <v>154</v>
      </c>
      <c r="E376" s="74"/>
      <c r="F376" s="74"/>
      <c r="G376" s="74">
        <v>0</v>
      </c>
      <c r="H376" s="75" t="s">
        <v>133</v>
      </c>
      <c r="I376" s="76"/>
      <c r="J376" s="77"/>
      <c r="K376" s="78"/>
      <c r="L376" s="79">
        <v>0</v>
      </c>
      <c r="M376" s="250" t="s">
        <v>134</v>
      </c>
      <c r="N376" s="337"/>
      <c r="O376" s="269"/>
      <c r="P376" s="346">
        <f t="shared" si="67"/>
        <v>0</v>
      </c>
      <c r="Q376" s="347">
        <f t="shared" si="68"/>
        <v>0</v>
      </c>
      <c r="R376" s="347">
        <f t="shared" si="69"/>
        <v>0</v>
      </c>
      <c r="S376" s="348">
        <f t="shared" si="70"/>
        <v>0</v>
      </c>
      <c r="T376" s="349">
        <f t="shared" si="71"/>
        <v>0</v>
      </c>
      <c r="U376" s="345">
        <f t="shared" si="72"/>
        <v>0</v>
      </c>
      <c r="V376" s="345">
        <f t="shared" si="73"/>
        <v>0</v>
      </c>
      <c r="W376" s="345">
        <f t="shared" si="74"/>
        <v>0</v>
      </c>
      <c r="X376" s="154" t="str">
        <f>""</f>
        <v/>
      </c>
      <c r="Y376" s="355" t="str">
        <f>IF(Tableau_Complet[[#This Row],[ÉLÉMENTS]]="","",Tableau_Complet[[#This Row],[ÉLÉMENTS]])</f>
        <v>Unité(s) monobloc(s)  (fenestrel)</v>
      </c>
      <c r="Z376" s="356" t="str">
        <f>IF(Tableau_Complet[[#This Row],[NIVEAU DE PRIORITÉ]]="","",Tableau_Complet[[#This Row],[NIVEAU DE PRIORITÉ]])</f>
        <v>n/a</v>
      </c>
      <c r="AA376" s="356">
        <f>IF(Tableau_Complet[[#This Row],[COÛTS DE REMPLACEMENT (dollars 2024) avant Taxes]]="","",Tableau_Complet[[#This Row],[COÛTS DE REMPLACEMENT (dollars 2024) avant Taxes]])</f>
        <v>0</v>
      </c>
      <c r="AB376" s="273" t="s">
        <v>121</v>
      </c>
      <c r="AC376" s="273" t="s">
        <v>127</v>
      </c>
      <c r="AD376" s="273" t="s">
        <v>127</v>
      </c>
      <c r="AE376" s="356">
        <f t="shared" si="75"/>
        <v>0</v>
      </c>
      <c r="AF376" s="356">
        <f t="shared" si="76"/>
        <v>0</v>
      </c>
      <c r="AG376" s="356">
        <f t="shared" si="77"/>
        <v>0</v>
      </c>
      <c r="AP376" s="22"/>
      <c r="AR376" s="23"/>
      <c r="AS376" s="13"/>
      <c r="AT376" s="22"/>
      <c r="AU376" s="23"/>
      <c r="AY376" s="14"/>
      <c r="AZ376" s="24"/>
    </row>
    <row r="377" spans="1:52" s="137" customFormat="1" ht="75" customHeight="1" x14ac:dyDescent="0.25">
      <c r="A377" s="73"/>
      <c r="B377" s="73"/>
      <c r="C377" s="74" t="s">
        <v>440</v>
      </c>
      <c r="D377" s="74" t="s">
        <v>154</v>
      </c>
      <c r="E377" s="74"/>
      <c r="F377" s="74"/>
      <c r="G377" s="74">
        <v>0</v>
      </c>
      <c r="H377" s="75" t="s">
        <v>133</v>
      </c>
      <c r="I377" s="76"/>
      <c r="J377" s="77"/>
      <c r="K377" s="78"/>
      <c r="L377" s="79">
        <v>0</v>
      </c>
      <c r="M377" s="250" t="s">
        <v>134</v>
      </c>
      <c r="N377" s="337"/>
      <c r="O377" s="269"/>
      <c r="P377" s="346">
        <f t="shared" si="67"/>
        <v>0</v>
      </c>
      <c r="Q377" s="347">
        <f t="shared" si="68"/>
        <v>0</v>
      </c>
      <c r="R377" s="347">
        <f t="shared" si="69"/>
        <v>0</v>
      </c>
      <c r="S377" s="348">
        <f t="shared" si="70"/>
        <v>0</v>
      </c>
      <c r="T377" s="349">
        <f t="shared" si="71"/>
        <v>0</v>
      </c>
      <c r="U377" s="345">
        <f t="shared" si="72"/>
        <v>0</v>
      </c>
      <c r="V377" s="345">
        <f t="shared" si="73"/>
        <v>0</v>
      </c>
      <c r="W377" s="345">
        <f t="shared" si="74"/>
        <v>0</v>
      </c>
      <c r="X377" s="154" t="str">
        <f>""</f>
        <v/>
      </c>
      <c r="Y377" s="355" t="str">
        <f>IF(Tableau_Complet[[#This Row],[ÉLÉMENTS]]="","",Tableau_Complet[[#This Row],[ÉLÉMENTS]])</f>
        <v>Unité(s) monobloc(s) type central</v>
      </c>
      <c r="Z377" s="356" t="str">
        <f>IF(Tableau_Complet[[#This Row],[NIVEAU DE PRIORITÉ]]="","",Tableau_Complet[[#This Row],[NIVEAU DE PRIORITÉ]])</f>
        <v>n/a</v>
      </c>
      <c r="AA377" s="356">
        <f>IF(Tableau_Complet[[#This Row],[COÛTS DE REMPLACEMENT (dollars 2024) avant Taxes]]="","",Tableau_Complet[[#This Row],[COÛTS DE REMPLACEMENT (dollars 2024) avant Taxes]])</f>
        <v>0</v>
      </c>
      <c r="AB377" s="273" t="s">
        <v>121</v>
      </c>
      <c r="AC377" s="273" t="s">
        <v>127</v>
      </c>
      <c r="AD377" s="273" t="s">
        <v>127</v>
      </c>
      <c r="AE377" s="356">
        <f t="shared" si="75"/>
        <v>0</v>
      </c>
      <c r="AF377" s="356">
        <f t="shared" si="76"/>
        <v>0</v>
      </c>
      <c r="AG377" s="356">
        <f t="shared" si="77"/>
        <v>0</v>
      </c>
      <c r="AP377" s="138"/>
      <c r="AR377" s="139"/>
      <c r="AS377" s="140"/>
      <c r="AT377" s="138"/>
      <c r="AU377" s="139"/>
      <c r="AY377" s="141"/>
      <c r="AZ377" s="142"/>
    </row>
    <row r="378" spans="1:52" s="21" customFormat="1" ht="18" x14ac:dyDescent="0.25">
      <c r="A378" s="73"/>
      <c r="B378" s="73"/>
      <c r="C378" s="74" t="s">
        <v>441</v>
      </c>
      <c r="D378" s="74" t="s">
        <v>154</v>
      </c>
      <c r="E378" s="74"/>
      <c r="F378" s="74"/>
      <c r="G378" s="74">
        <v>0</v>
      </c>
      <c r="H378" s="75" t="s">
        <v>133</v>
      </c>
      <c r="I378" s="76"/>
      <c r="J378" s="77"/>
      <c r="K378" s="78"/>
      <c r="L378" s="79">
        <v>0</v>
      </c>
      <c r="M378" s="250" t="s">
        <v>134</v>
      </c>
      <c r="N378" s="337"/>
      <c r="O378" s="269"/>
      <c r="P378" s="346">
        <f t="shared" si="67"/>
        <v>0</v>
      </c>
      <c r="Q378" s="347">
        <f t="shared" si="68"/>
        <v>0</v>
      </c>
      <c r="R378" s="347">
        <f t="shared" si="69"/>
        <v>0</v>
      </c>
      <c r="S378" s="348">
        <f t="shared" si="70"/>
        <v>0</v>
      </c>
      <c r="T378" s="349">
        <f t="shared" si="71"/>
        <v>0</v>
      </c>
      <c r="U378" s="345">
        <f t="shared" si="72"/>
        <v>0</v>
      </c>
      <c r="V378" s="345">
        <f t="shared" si="73"/>
        <v>0</v>
      </c>
      <c r="W378" s="345">
        <f t="shared" si="74"/>
        <v>0</v>
      </c>
      <c r="X378" s="154" t="str">
        <f>""</f>
        <v/>
      </c>
      <c r="Y378" s="355" t="str">
        <f>IF(Tableau_Complet[[#This Row],[ÉLÉMENTS]]="","",Tableau_Complet[[#This Row],[ÉLÉMENTS]])</f>
        <v>Unité(s) frigorifique(s)</v>
      </c>
      <c r="Z378" s="356" t="str">
        <f>IF(Tableau_Complet[[#This Row],[NIVEAU DE PRIORITÉ]]="","",Tableau_Complet[[#This Row],[NIVEAU DE PRIORITÉ]])</f>
        <v>n/a</v>
      </c>
      <c r="AA378" s="356">
        <f>IF(Tableau_Complet[[#This Row],[COÛTS DE REMPLACEMENT (dollars 2024) avant Taxes]]="","",Tableau_Complet[[#This Row],[COÛTS DE REMPLACEMENT (dollars 2024) avant Taxes]])</f>
        <v>0</v>
      </c>
      <c r="AB378" s="273" t="s">
        <v>121</v>
      </c>
      <c r="AC378" s="273" t="s">
        <v>127</v>
      </c>
      <c r="AD378" s="273" t="s">
        <v>127</v>
      </c>
      <c r="AE378" s="356">
        <f t="shared" si="75"/>
        <v>0</v>
      </c>
      <c r="AF378" s="356">
        <f t="shared" si="76"/>
        <v>0</v>
      </c>
      <c r="AG378" s="356">
        <f t="shared" si="77"/>
        <v>0</v>
      </c>
      <c r="AP378" s="22"/>
      <c r="AR378" s="23"/>
      <c r="AS378" s="13"/>
      <c r="AT378" s="22"/>
      <c r="AU378" s="23"/>
      <c r="AY378" s="14"/>
      <c r="AZ378" s="24"/>
    </row>
    <row r="379" spans="1:52" s="21" customFormat="1" ht="36" x14ac:dyDescent="0.25">
      <c r="A379" s="73"/>
      <c r="B379" s="73"/>
      <c r="C379" s="74" t="s">
        <v>426</v>
      </c>
      <c r="D379" s="74" t="s">
        <v>154</v>
      </c>
      <c r="E379" s="74"/>
      <c r="F379" s="74"/>
      <c r="G379" s="74">
        <v>0</v>
      </c>
      <c r="H379" s="75" t="s">
        <v>133</v>
      </c>
      <c r="I379" s="76"/>
      <c r="J379" s="77"/>
      <c r="K379" s="78"/>
      <c r="L379" s="79">
        <v>0</v>
      </c>
      <c r="M379" s="250" t="s">
        <v>134</v>
      </c>
      <c r="N379" s="337"/>
      <c r="O379" s="269"/>
      <c r="P379" s="346">
        <f t="shared" si="67"/>
        <v>0</v>
      </c>
      <c r="Q379" s="347">
        <f t="shared" si="68"/>
        <v>0</v>
      </c>
      <c r="R379" s="347">
        <f t="shared" si="69"/>
        <v>0</v>
      </c>
      <c r="S379" s="348">
        <f t="shared" si="70"/>
        <v>0</v>
      </c>
      <c r="T379" s="349">
        <f t="shared" si="71"/>
        <v>0</v>
      </c>
      <c r="U379" s="345">
        <f t="shared" si="72"/>
        <v>0</v>
      </c>
      <c r="V379" s="345">
        <f t="shared" si="73"/>
        <v>0</v>
      </c>
      <c r="W379" s="345">
        <f t="shared" si="74"/>
        <v>0</v>
      </c>
      <c r="X379" s="154" t="str">
        <f>""</f>
        <v/>
      </c>
      <c r="Y379" s="355" t="str">
        <f>IF(Tableau_Complet[[#This Row],[ÉLÉMENTS]]="","",Tableau_Complet[[#This Row],[ÉLÉMENTS]])</f>
        <v xml:space="preserve">Accesoires - serp chauffage elec, VM, </v>
      </c>
      <c r="Z379" s="356" t="str">
        <f>IF(Tableau_Complet[[#This Row],[NIVEAU DE PRIORITÉ]]="","",Tableau_Complet[[#This Row],[NIVEAU DE PRIORITÉ]])</f>
        <v>n/a</v>
      </c>
      <c r="AA379" s="356">
        <f>IF(Tableau_Complet[[#This Row],[COÛTS DE REMPLACEMENT (dollars 2024) avant Taxes]]="","",Tableau_Complet[[#This Row],[COÛTS DE REMPLACEMENT (dollars 2024) avant Taxes]])</f>
        <v>0</v>
      </c>
      <c r="AB379" s="273" t="s">
        <v>121</v>
      </c>
      <c r="AC379" s="273" t="s">
        <v>127</v>
      </c>
      <c r="AD379" s="273" t="s">
        <v>127</v>
      </c>
      <c r="AE379" s="356">
        <f t="shared" si="75"/>
        <v>0</v>
      </c>
      <c r="AF379" s="356">
        <f t="shared" si="76"/>
        <v>0</v>
      </c>
      <c r="AG379" s="356">
        <f t="shared" si="77"/>
        <v>0</v>
      </c>
      <c r="AP379" s="22"/>
      <c r="AR379" s="23"/>
      <c r="AS379" s="13"/>
      <c r="AT379" s="22"/>
      <c r="AU379" s="23"/>
      <c r="AY379" s="14"/>
      <c r="AZ379" s="24"/>
    </row>
    <row r="380" spans="1:52" s="21" customFormat="1" ht="18" x14ac:dyDescent="0.25">
      <c r="A380" s="73"/>
      <c r="B380" s="73"/>
      <c r="C380" s="74"/>
      <c r="D380" s="74"/>
      <c r="E380" s="74"/>
      <c r="F380" s="74"/>
      <c r="G380" s="74"/>
      <c r="H380" s="75"/>
      <c r="I380" s="76"/>
      <c r="J380" s="77"/>
      <c r="K380" s="78"/>
      <c r="L380" s="79"/>
      <c r="M380" s="250"/>
      <c r="N380" s="337"/>
      <c r="O380" s="269"/>
      <c r="P380" s="346">
        <f t="shared" si="67"/>
        <v>0</v>
      </c>
      <c r="Q380" s="347">
        <f t="shared" si="68"/>
        <v>0</v>
      </c>
      <c r="R380" s="347">
        <f t="shared" si="69"/>
        <v>0</v>
      </c>
      <c r="S380" s="348">
        <f t="shared" si="70"/>
        <v>0</v>
      </c>
      <c r="T380" s="349">
        <f t="shared" si="71"/>
        <v>0</v>
      </c>
      <c r="U380" s="345">
        <f t="shared" si="72"/>
        <v>0</v>
      </c>
      <c r="V380" s="345">
        <f t="shared" si="73"/>
        <v>0</v>
      </c>
      <c r="W380" s="345">
        <f t="shared" si="74"/>
        <v>0</v>
      </c>
      <c r="X380" s="154" t="str">
        <f>""</f>
        <v/>
      </c>
      <c r="Y380" s="355" t="str">
        <f>IF(Tableau_Complet[[#This Row],[ÉLÉMENTS]]="","",Tableau_Complet[[#This Row],[ÉLÉMENTS]])</f>
        <v/>
      </c>
      <c r="Z380" s="356" t="str">
        <f>IF(Tableau_Complet[[#This Row],[NIVEAU DE PRIORITÉ]]="","",Tableau_Complet[[#This Row],[NIVEAU DE PRIORITÉ]])</f>
        <v/>
      </c>
      <c r="AA380" s="356" t="str">
        <f>IF(Tableau_Complet[[#This Row],[COÛTS DE REMPLACEMENT (dollars 2024) avant Taxes]]="","",Tableau_Complet[[#This Row],[COÛTS DE REMPLACEMENT (dollars 2024) avant Taxes]])</f>
        <v/>
      </c>
      <c r="AB380" s="273" t="s">
        <v>121</v>
      </c>
      <c r="AC380" s="273" t="s">
        <v>127</v>
      </c>
      <c r="AD380" s="273" t="s">
        <v>127</v>
      </c>
      <c r="AE380" s="356" t="str">
        <f t="shared" si="75"/>
        <v/>
      </c>
      <c r="AF380" s="356" t="str">
        <f t="shared" si="76"/>
        <v/>
      </c>
      <c r="AG380" s="356" t="str">
        <f t="shared" si="77"/>
        <v/>
      </c>
      <c r="AP380" s="22"/>
      <c r="AR380" s="23"/>
      <c r="AS380" s="13"/>
      <c r="AT380" s="22"/>
      <c r="AU380" s="23"/>
      <c r="AY380" s="14"/>
      <c r="AZ380" s="24"/>
    </row>
    <row r="381" spans="1:52" s="21" customFormat="1" ht="18" x14ac:dyDescent="0.25">
      <c r="A381" s="73"/>
      <c r="B381" s="73"/>
      <c r="C381" s="74"/>
      <c r="D381" s="74"/>
      <c r="E381" s="74"/>
      <c r="F381" s="74"/>
      <c r="G381" s="74"/>
      <c r="H381" s="75"/>
      <c r="I381" s="76"/>
      <c r="J381" s="77"/>
      <c r="K381" s="78"/>
      <c r="L381" s="79"/>
      <c r="M381" s="250"/>
      <c r="N381" s="337"/>
      <c r="O381" s="269"/>
      <c r="P381" s="346">
        <f t="shared" si="67"/>
        <v>0</v>
      </c>
      <c r="Q381" s="347">
        <f t="shared" si="68"/>
        <v>0</v>
      </c>
      <c r="R381" s="347">
        <f t="shared" si="69"/>
        <v>0</v>
      </c>
      <c r="S381" s="348">
        <f t="shared" si="70"/>
        <v>0</v>
      </c>
      <c r="T381" s="349">
        <f t="shared" si="71"/>
        <v>0</v>
      </c>
      <c r="U381" s="345">
        <f t="shared" si="72"/>
        <v>0</v>
      </c>
      <c r="V381" s="345">
        <f t="shared" si="73"/>
        <v>0</v>
      </c>
      <c r="W381" s="345">
        <f t="shared" si="74"/>
        <v>0</v>
      </c>
      <c r="X381" s="154" t="str">
        <f>""</f>
        <v/>
      </c>
      <c r="Y381" s="355" t="str">
        <f>IF(Tableau_Complet[[#This Row],[ÉLÉMENTS]]="","",Tableau_Complet[[#This Row],[ÉLÉMENTS]])</f>
        <v/>
      </c>
      <c r="Z381" s="356" t="str">
        <f>IF(Tableau_Complet[[#This Row],[NIVEAU DE PRIORITÉ]]="","",Tableau_Complet[[#This Row],[NIVEAU DE PRIORITÉ]])</f>
        <v/>
      </c>
      <c r="AA381" s="356" t="str">
        <f>IF(Tableau_Complet[[#This Row],[COÛTS DE REMPLACEMENT (dollars 2024) avant Taxes]]="","",Tableau_Complet[[#This Row],[COÛTS DE REMPLACEMENT (dollars 2024) avant Taxes]])</f>
        <v/>
      </c>
      <c r="AB381" s="273" t="s">
        <v>121</v>
      </c>
      <c r="AC381" s="273" t="s">
        <v>127</v>
      </c>
      <c r="AD381" s="273" t="s">
        <v>127</v>
      </c>
      <c r="AE381" s="356" t="str">
        <f t="shared" si="75"/>
        <v/>
      </c>
      <c r="AF381" s="356" t="str">
        <f t="shared" si="76"/>
        <v/>
      </c>
      <c r="AG381" s="356" t="str">
        <f t="shared" si="77"/>
        <v/>
      </c>
      <c r="AP381" s="22"/>
      <c r="AR381" s="23"/>
      <c r="AS381" s="13"/>
      <c r="AT381" s="22"/>
      <c r="AU381" s="23"/>
      <c r="AY381" s="14"/>
      <c r="AZ381" s="24"/>
    </row>
    <row r="382" spans="1:52" s="21" customFormat="1" ht="18" x14ac:dyDescent="0.25">
      <c r="A382" s="73"/>
      <c r="B382" s="73"/>
      <c r="C382" s="74"/>
      <c r="D382" s="74"/>
      <c r="E382" s="74"/>
      <c r="F382" s="74"/>
      <c r="G382" s="74"/>
      <c r="H382" s="75"/>
      <c r="I382" s="76"/>
      <c r="J382" s="77"/>
      <c r="K382" s="78"/>
      <c r="L382" s="79"/>
      <c r="M382" s="250"/>
      <c r="N382" s="337"/>
      <c r="O382" s="269"/>
      <c r="P382" s="346">
        <f t="shared" si="67"/>
        <v>0</v>
      </c>
      <c r="Q382" s="347">
        <f t="shared" si="68"/>
        <v>0</v>
      </c>
      <c r="R382" s="347">
        <f t="shared" si="69"/>
        <v>0</v>
      </c>
      <c r="S382" s="348">
        <f t="shared" si="70"/>
        <v>0</v>
      </c>
      <c r="T382" s="349">
        <f t="shared" si="71"/>
        <v>0</v>
      </c>
      <c r="U382" s="345">
        <f t="shared" si="72"/>
        <v>0</v>
      </c>
      <c r="V382" s="345">
        <f t="shared" si="73"/>
        <v>0</v>
      </c>
      <c r="W382" s="345">
        <f t="shared" si="74"/>
        <v>0</v>
      </c>
      <c r="X382" s="154" t="str">
        <f>""</f>
        <v/>
      </c>
      <c r="Y382" s="355" t="str">
        <f>IF(Tableau_Complet[[#This Row],[ÉLÉMENTS]]="","",Tableau_Complet[[#This Row],[ÉLÉMENTS]])</f>
        <v/>
      </c>
      <c r="Z382" s="356" t="str">
        <f>IF(Tableau_Complet[[#This Row],[NIVEAU DE PRIORITÉ]]="","",Tableau_Complet[[#This Row],[NIVEAU DE PRIORITÉ]])</f>
        <v/>
      </c>
      <c r="AA382" s="356" t="str">
        <f>IF(Tableau_Complet[[#This Row],[COÛTS DE REMPLACEMENT (dollars 2024) avant Taxes]]="","",Tableau_Complet[[#This Row],[COÛTS DE REMPLACEMENT (dollars 2024) avant Taxes]])</f>
        <v/>
      </c>
      <c r="AB382" s="273" t="s">
        <v>121</v>
      </c>
      <c r="AC382" s="273" t="s">
        <v>127</v>
      </c>
      <c r="AD382" s="273" t="s">
        <v>127</v>
      </c>
      <c r="AE382" s="356" t="str">
        <f t="shared" si="75"/>
        <v/>
      </c>
      <c r="AF382" s="356" t="str">
        <f t="shared" si="76"/>
        <v/>
      </c>
      <c r="AG382" s="356" t="str">
        <f t="shared" si="77"/>
        <v/>
      </c>
      <c r="AP382" s="22"/>
      <c r="AR382" s="23"/>
      <c r="AS382" s="13"/>
      <c r="AT382" s="22"/>
      <c r="AU382" s="23"/>
      <c r="AY382" s="14"/>
      <c r="AZ382" s="24"/>
    </row>
    <row r="383" spans="1:52" s="21" customFormat="1" ht="18" x14ac:dyDescent="0.25">
      <c r="A383" s="124" t="s">
        <v>442</v>
      </c>
      <c r="B383" s="124"/>
      <c r="C383" s="125" t="s">
        <v>443</v>
      </c>
      <c r="D383" s="125"/>
      <c r="E383" s="125"/>
      <c r="F383" s="125"/>
      <c r="G383" s="125"/>
      <c r="H383" s="126"/>
      <c r="I383" s="127"/>
      <c r="J383" s="128"/>
      <c r="K383" s="129"/>
      <c r="L383" s="130"/>
      <c r="M383" s="131"/>
      <c r="N383" s="132">
        <f>SUM(L384:L391)</f>
        <v>0</v>
      </c>
      <c r="O383" s="124"/>
      <c r="P383" s="121">
        <f t="shared" si="67"/>
        <v>0</v>
      </c>
      <c r="Q383" s="122">
        <f t="shared" si="68"/>
        <v>0</v>
      </c>
      <c r="R383" s="122">
        <f t="shared" si="69"/>
        <v>0</v>
      </c>
      <c r="S383" s="123">
        <f t="shared" si="70"/>
        <v>0</v>
      </c>
      <c r="T383" s="133">
        <f t="shared" si="71"/>
        <v>0</v>
      </c>
      <c r="U383" s="134">
        <f t="shared" si="72"/>
        <v>0</v>
      </c>
      <c r="V383" s="134">
        <f t="shared" si="73"/>
        <v>0</v>
      </c>
      <c r="W383" s="134">
        <f t="shared" si="74"/>
        <v>0</v>
      </c>
      <c r="X383" s="135" t="str">
        <f>""</f>
        <v/>
      </c>
      <c r="Y383" s="136" t="str">
        <f>IF(Tableau_Complet[[#This Row],[ÉLÉMENTS]]="","",Tableau_Complet[[#This Row],[ÉLÉMENTS]])</f>
        <v>GICLEURS</v>
      </c>
      <c r="Z383" s="135" t="str">
        <f>IF(Tableau_Complet[[#This Row],[NIVEAU DE PRIORITÉ]]="","",Tableau_Complet[[#This Row],[NIVEAU DE PRIORITÉ]])</f>
        <v/>
      </c>
      <c r="AA383" s="135" t="str">
        <f>IF(Tableau_Complet[[#This Row],[COÛTS DE REMPLACEMENT (dollars 2024) avant Taxes]]="","",Tableau_Complet[[#This Row],[COÛTS DE REMPLACEMENT (dollars 2024) avant Taxes]])</f>
        <v/>
      </c>
      <c r="AB383" s="135" t="s">
        <v>121</v>
      </c>
      <c r="AC383" s="135" t="s">
        <v>121</v>
      </c>
      <c r="AD383" s="135" t="s">
        <v>121</v>
      </c>
      <c r="AE383" s="135" t="str">
        <f t="shared" si="75"/>
        <v/>
      </c>
      <c r="AF383" s="135" t="str">
        <f t="shared" si="76"/>
        <v/>
      </c>
      <c r="AG383" s="135" t="str">
        <f t="shared" si="77"/>
        <v/>
      </c>
      <c r="AP383" s="22"/>
      <c r="AR383" s="23"/>
      <c r="AS383" s="13"/>
      <c r="AT383" s="22"/>
      <c r="AU383" s="23"/>
      <c r="AY383" s="14"/>
      <c r="AZ383" s="24"/>
    </row>
    <row r="384" spans="1:52" s="21" customFormat="1" ht="54" x14ac:dyDescent="0.25">
      <c r="A384" s="73"/>
      <c r="B384" s="73"/>
      <c r="C384" s="74" t="s">
        <v>444</v>
      </c>
      <c r="D384" s="74" t="s">
        <v>154</v>
      </c>
      <c r="E384" s="74"/>
      <c r="F384" s="74"/>
      <c r="G384" s="74">
        <v>0</v>
      </c>
      <c r="H384" s="75" t="s">
        <v>133</v>
      </c>
      <c r="I384" s="76"/>
      <c r="J384" s="77"/>
      <c r="K384" s="78"/>
      <c r="L384" s="79">
        <v>0</v>
      </c>
      <c r="M384" s="250" t="s">
        <v>134</v>
      </c>
      <c r="N384" s="337"/>
      <c r="O384" s="269"/>
      <c r="P384" s="346">
        <f t="shared" si="67"/>
        <v>0</v>
      </c>
      <c r="Q384" s="347">
        <f t="shared" si="68"/>
        <v>0</v>
      </c>
      <c r="R384" s="347">
        <f t="shared" si="69"/>
        <v>0</v>
      </c>
      <c r="S384" s="348">
        <f t="shared" si="70"/>
        <v>0</v>
      </c>
      <c r="T384" s="349">
        <f t="shared" si="71"/>
        <v>0</v>
      </c>
      <c r="U384" s="345">
        <f t="shared" si="72"/>
        <v>0</v>
      </c>
      <c r="V384" s="345">
        <f t="shared" si="73"/>
        <v>0</v>
      </c>
      <c r="W384" s="345">
        <f t="shared" si="74"/>
        <v>0</v>
      </c>
      <c r="X384" s="154" t="str">
        <f>""</f>
        <v/>
      </c>
      <c r="Y384" s="355" t="str">
        <f>IF(Tableau_Complet[[#This Row],[ÉLÉMENTS]]="","",Tableau_Complet[[#This Row],[ÉLÉMENTS]])</f>
        <v>Équipement de pompage de surpression, gicleurs</v>
      </c>
      <c r="Z384" s="356" t="str">
        <f>IF(Tableau_Complet[[#This Row],[NIVEAU DE PRIORITÉ]]="","",Tableau_Complet[[#This Row],[NIVEAU DE PRIORITÉ]])</f>
        <v>n/a</v>
      </c>
      <c r="AA384" s="356">
        <f>IF(Tableau_Complet[[#This Row],[COÛTS DE REMPLACEMENT (dollars 2024) avant Taxes]]="","",Tableau_Complet[[#This Row],[COÛTS DE REMPLACEMENT (dollars 2024) avant Taxes]])</f>
        <v>0</v>
      </c>
      <c r="AB384" s="273" t="s">
        <v>121</v>
      </c>
      <c r="AC384" s="273" t="s">
        <v>127</v>
      </c>
      <c r="AD384" s="273" t="s">
        <v>127</v>
      </c>
      <c r="AE384" s="356">
        <f t="shared" si="75"/>
        <v>0</v>
      </c>
      <c r="AF384" s="356">
        <f t="shared" si="76"/>
        <v>0</v>
      </c>
      <c r="AG384" s="356">
        <f t="shared" si="77"/>
        <v>0</v>
      </c>
      <c r="AP384" s="22"/>
      <c r="AR384" s="23"/>
      <c r="AS384" s="13"/>
      <c r="AT384" s="22"/>
      <c r="AU384" s="23"/>
      <c r="AY384" s="14"/>
      <c r="AZ384" s="24"/>
    </row>
    <row r="385" spans="1:52" s="137" customFormat="1" ht="75" customHeight="1" x14ac:dyDescent="0.25">
      <c r="A385" s="73"/>
      <c r="B385" s="73"/>
      <c r="C385" s="74" t="s">
        <v>445</v>
      </c>
      <c r="D385" s="74" t="s">
        <v>154</v>
      </c>
      <c r="E385" s="74"/>
      <c r="F385" s="74"/>
      <c r="G385" s="74">
        <v>0</v>
      </c>
      <c r="H385" s="75" t="s">
        <v>133</v>
      </c>
      <c r="I385" s="76"/>
      <c r="J385" s="77"/>
      <c r="K385" s="78"/>
      <c r="L385" s="79">
        <v>0</v>
      </c>
      <c r="M385" s="250" t="s">
        <v>134</v>
      </c>
      <c r="N385" s="337"/>
      <c r="O385" s="269"/>
      <c r="P385" s="346">
        <f t="shared" si="67"/>
        <v>0</v>
      </c>
      <c r="Q385" s="347">
        <f t="shared" si="68"/>
        <v>0</v>
      </c>
      <c r="R385" s="347">
        <f t="shared" si="69"/>
        <v>0</v>
      </c>
      <c r="S385" s="348">
        <f t="shared" si="70"/>
        <v>0</v>
      </c>
      <c r="T385" s="349">
        <f t="shared" si="71"/>
        <v>0</v>
      </c>
      <c r="U385" s="345">
        <f t="shared" si="72"/>
        <v>0</v>
      </c>
      <c r="V385" s="345">
        <f t="shared" si="73"/>
        <v>0</v>
      </c>
      <c r="W385" s="345">
        <f t="shared" si="74"/>
        <v>0</v>
      </c>
      <c r="X385" s="154" t="str">
        <f>""</f>
        <v/>
      </c>
      <c r="Y385" s="355" t="str">
        <f>IF(Tableau_Complet[[#This Row],[ÉLÉMENTS]]="","",Tableau_Complet[[#This Row],[ÉLÉMENTS]])</f>
        <v>Réseau de gicleurs</v>
      </c>
      <c r="Z385" s="356" t="str">
        <f>IF(Tableau_Complet[[#This Row],[NIVEAU DE PRIORITÉ]]="","",Tableau_Complet[[#This Row],[NIVEAU DE PRIORITÉ]])</f>
        <v>n/a</v>
      </c>
      <c r="AA385" s="356">
        <f>IF(Tableau_Complet[[#This Row],[COÛTS DE REMPLACEMENT (dollars 2024) avant Taxes]]="","",Tableau_Complet[[#This Row],[COÛTS DE REMPLACEMENT (dollars 2024) avant Taxes]])</f>
        <v>0</v>
      </c>
      <c r="AB385" s="273" t="s">
        <v>121</v>
      </c>
      <c r="AC385" s="273" t="s">
        <v>127</v>
      </c>
      <c r="AD385" s="273" t="s">
        <v>127</v>
      </c>
      <c r="AE385" s="356">
        <f t="shared" si="75"/>
        <v>0</v>
      </c>
      <c r="AF385" s="356">
        <f t="shared" si="76"/>
        <v>0</v>
      </c>
      <c r="AG385" s="356">
        <f t="shared" si="77"/>
        <v>0</v>
      </c>
      <c r="AP385" s="138"/>
      <c r="AR385" s="139"/>
      <c r="AS385" s="140"/>
      <c r="AT385" s="138"/>
      <c r="AU385" s="139"/>
      <c r="AY385" s="141"/>
      <c r="AZ385" s="142"/>
    </row>
    <row r="386" spans="1:52" s="21" customFormat="1" ht="36" x14ac:dyDescent="0.25">
      <c r="A386" s="73"/>
      <c r="B386" s="73"/>
      <c r="C386" s="74" t="s">
        <v>446</v>
      </c>
      <c r="D386" s="74" t="s">
        <v>154</v>
      </c>
      <c r="E386" s="74"/>
      <c r="F386" s="74"/>
      <c r="G386" s="74">
        <v>0</v>
      </c>
      <c r="H386" s="75" t="s">
        <v>133</v>
      </c>
      <c r="I386" s="76"/>
      <c r="J386" s="77"/>
      <c r="K386" s="78"/>
      <c r="L386" s="79">
        <v>0</v>
      </c>
      <c r="M386" s="250" t="s">
        <v>134</v>
      </c>
      <c r="N386" s="337"/>
      <c r="O386" s="269"/>
      <c r="P386" s="346">
        <f t="shared" si="67"/>
        <v>0</v>
      </c>
      <c r="Q386" s="347">
        <f t="shared" si="68"/>
        <v>0</v>
      </c>
      <c r="R386" s="347">
        <f t="shared" si="69"/>
        <v>0</v>
      </c>
      <c r="S386" s="348">
        <f t="shared" si="70"/>
        <v>0</v>
      </c>
      <c r="T386" s="349">
        <f t="shared" ref="T386:T442" si="78">IF(AND(K386&gt;=0,K386&lt;2),L386,0)</f>
        <v>0</v>
      </c>
      <c r="U386" s="345">
        <f t="shared" ref="U386:U442" si="79">IF(AND(K386&gt;=2,K386&lt;6),L386,0)</f>
        <v>0</v>
      </c>
      <c r="V386" s="345">
        <f t="shared" ref="V386:V442" si="80">IF(AND(K386&gt;=6,K386&lt;11),L386,0)</f>
        <v>0</v>
      </c>
      <c r="W386" s="345">
        <f t="shared" ref="W386:W442" si="81">IF(AND(K386&gt;=11,K386&lt;26),L386,0)</f>
        <v>0</v>
      </c>
      <c r="X386" s="154" t="str">
        <f>""</f>
        <v/>
      </c>
      <c r="Y386" s="355" t="str">
        <f>IF(Tableau_Complet[[#This Row],[ÉLÉMENTS]]="","",Tableau_Complet[[#This Row],[ÉLÉMENTS]])</f>
        <v>Panneau de commande, gicleurs</v>
      </c>
      <c r="Z386" s="356" t="str">
        <f>IF(Tableau_Complet[[#This Row],[NIVEAU DE PRIORITÉ]]="","",Tableau_Complet[[#This Row],[NIVEAU DE PRIORITÉ]])</f>
        <v>n/a</v>
      </c>
      <c r="AA386" s="356">
        <f>IF(Tableau_Complet[[#This Row],[COÛTS DE REMPLACEMENT (dollars 2024) avant Taxes]]="","",Tableau_Complet[[#This Row],[COÛTS DE REMPLACEMENT (dollars 2024) avant Taxes]])</f>
        <v>0</v>
      </c>
      <c r="AB386" s="273" t="s">
        <v>121</v>
      </c>
      <c r="AC386" s="273" t="s">
        <v>127</v>
      </c>
      <c r="AD386" s="273" t="s">
        <v>127</v>
      </c>
      <c r="AE386" s="356">
        <f t="shared" ref="AE386:AE442" si="82">IF(AA386="","",IF(AB386="Oui",AA386,0))</f>
        <v>0</v>
      </c>
      <c r="AF386" s="356">
        <f t="shared" ref="AF386:AF442" si="83">IF($AA386="","",IF(AC386="Oui",$AA386,0))</f>
        <v>0</v>
      </c>
      <c r="AG386" s="356">
        <f t="shared" ref="AG386:AG442" si="84">IF($AA386="","",IF(AD386="Oui",$AA386,0))</f>
        <v>0</v>
      </c>
      <c r="AP386" s="22"/>
      <c r="AR386" s="23"/>
      <c r="AS386" s="13"/>
      <c r="AT386" s="22"/>
      <c r="AU386" s="23"/>
      <c r="AY386" s="14"/>
      <c r="AZ386" s="24"/>
    </row>
    <row r="387" spans="1:52" s="21" customFormat="1" ht="54" x14ac:dyDescent="0.25">
      <c r="A387" s="73"/>
      <c r="B387" s="73"/>
      <c r="C387" s="74" t="s">
        <v>447</v>
      </c>
      <c r="D387" s="74" t="s">
        <v>154</v>
      </c>
      <c r="E387" s="74"/>
      <c r="F387" s="74"/>
      <c r="G387" s="74">
        <v>0</v>
      </c>
      <c r="H387" s="75" t="s">
        <v>133</v>
      </c>
      <c r="I387" s="76"/>
      <c r="J387" s="77"/>
      <c r="K387" s="78"/>
      <c r="L387" s="79">
        <v>0</v>
      </c>
      <c r="M387" s="250" t="s">
        <v>134</v>
      </c>
      <c r="N387" s="337"/>
      <c r="O387" s="269"/>
      <c r="P387" s="346">
        <f t="shared" ref="P387:P465" si="85">IF(M387="Urgent",L387,0)</f>
        <v>0</v>
      </c>
      <c r="Q387" s="347">
        <f t="shared" ref="Q387:Q465" si="86">IF(M387="Prioritaire",L387,0)</f>
        <v>0</v>
      </c>
      <c r="R387" s="347">
        <f t="shared" ref="R387:R465" si="87">IF(M387="Requis",L387,0)</f>
        <v>0</v>
      </c>
      <c r="S387" s="348">
        <f t="shared" ref="S387:S465" si="88">IF(M387="Recommandé",L387,0)</f>
        <v>0</v>
      </c>
      <c r="T387" s="349">
        <f t="shared" si="78"/>
        <v>0</v>
      </c>
      <c r="U387" s="345">
        <f t="shared" si="79"/>
        <v>0</v>
      </c>
      <c r="V387" s="345">
        <f t="shared" si="80"/>
        <v>0</v>
      </c>
      <c r="W387" s="345">
        <f t="shared" si="81"/>
        <v>0</v>
      </c>
      <c r="X387" s="154" t="str">
        <f>""</f>
        <v/>
      </c>
      <c r="Y387" s="355" t="str">
        <f>IF(Tableau_Complet[[#This Row],[ÉLÉMENTS]]="","",Tableau_Complet[[#This Row],[ÉLÉMENTS]])</f>
        <v>Canalisation d'alimentation en eau (intérieure)</v>
      </c>
      <c r="Z387" s="356" t="str">
        <f>IF(Tableau_Complet[[#This Row],[NIVEAU DE PRIORITÉ]]="","",Tableau_Complet[[#This Row],[NIVEAU DE PRIORITÉ]])</f>
        <v>n/a</v>
      </c>
      <c r="AA387" s="356">
        <f>IF(Tableau_Complet[[#This Row],[COÛTS DE REMPLACEMENT (dollars 2024) avant Taxes]]="","",Tableau_Complet[[#This Row],[COÛTS DE REMPLACEMENT (dollars 2024) avant Taxes]])</f>
        <v>0</v>
      </c>
      <c r="AB387" s="273" t="s">
        <v>121</v>
      </c>
      <c r="AC387" s="273" t="s">
        <v>127</v>
      </c>
      <c r="AD387" s="273" t="s">
        <v>127</v>
      </c>
      <c r="AE387" s="356">
        <f t="shared" si="82"/>
        <v>0</v>
      </c>
      <c r="AF387" s="356">
        <f t="shared" si="83"/>
        <v>0</v>
      </c>
      <c r="AG387" s="356">
        <f t="shared" si="84"/>
        <v>0</v>
      </c>
      <c r="AP387" s="22"/>
      <c r="AR387" s="23"/>
      <c r="AS387" s="13"/>
      <c r="AT387" s="22"/>
      <c r="AU387" s="23"/>
      <c r="AY387" s="14"/>
      <c r="AZ387" s="24"/>
    </row>
    <row r="388" spans="1:52" s="21" customFormat="1" ht="36" x14ac:dyDescent="0.25">
      <c r="A388" s="73"/>
      <c r="B388" s="73"/>
      <c r="C388" s="74" t="s">
        <v>448</v>
      </c>
      <c r="D388" s="74" t="s">
        <v>154</v>
      </c>
      <c r="E388" s="74"/>
      <c r="F388" s="74"/>
      <c r="G388" s="74">
        <v>0</v>
      </c>
      <c r="H388" s="75" t="s">
        <v>133</v>
      </c>
      <c r="I388" s="76"/>
      <c r="J388" s="77"/>
      <c r="K388" s="78"/>
      <c r="L388" s="79">
        <v>0</v>
      </c>
      <c r="M388" s="250" t="s">
        <v>134</v>
      </c>
      <c r="N388" s="337"/>
      <c r="O388" s="269"/>
      <c r="P388" s="346">
        <f t="shared" si="85"/>
        <v>0</v>
      </c>
      <c r="Q388" s="347">
        <f t="shared" si="86"/>
        <v>0</v>
      </c>
      <c r="R388" s="347">
        <f t="shared" si="87"/>
        <v>0</v>
      </c>
      <c r="S388" s="348">
        <f t="shared" si="88"/>
        <v>0</v>
      </c>
      <c r="T388" s="349">
        <f t="shared" si="78"/>
        <v>0</v>
      </c>
      <c r="U388" s="345">
        <f t="shared" si="79"/>
        <v>0</v>
      </c>
      <c r="V388" s="345">
        <f t="shared" si="80"/>
        <v>0</v>
      </c>
      <c r="W388" s="345">
        <f t="shared" si="81"/>
        <v>0</v>
      </c>
      <c r="X388" s="154" t="str">
        <f>""</f>
        <v/>
      </c>
      <c r="Y388" s="355" t="str">
        <f>IF(Tableau_Complet[[#This Row],[ÉLÉMENTS]]="","",Tableau_Complet[[#This Row],[ÉLÉMENTS]])</f>
        <v>Équipement de pompage (incendie)</v>
      </c>
      <c r="Z388" s="356" t="str">
        <f>IF(Tableau_Complet[[#This Row],[NIVEAU DE PRIORITÉ]]="","",Tableau_Complet[[#This Row],[NIVEAU DE PRIORITÉ]])</f>
        <v>n/a</v>
      </c>
      <c r="AA388" s="356">
        <f>IF(Tableau_Complet[[#This Row],[COÛTS DE REMPLACEMENT (dollars 2024) avant Taxes]]="","",Tableau_Complet[[#This Row],[COÛTS DE REMPLACEMENT (dollars 2024) avant Taxes]])</f>
        <v>0</v>
      </c>
      <c r="AB388" s="273" t="s">
        <v>121</v>
      </c>
      <c r="AC388" s="273" t="s">
        <v>127</v>
      </c>
      <c r="AD388" s="273" t="s">
        <v>127</v>
      </c>
      <c r="AE388" s="356">
        <f t="shared" si="82"/>
        <v>0</v>
      </c>
      <c r="AF388" s="356">
        <f t="shared" si="83"/>
        <v>0</v>
      </c>
      <c r="AG388" s="356">
        <f t="shared" si="84"/>
        <v>0</v>
      </c>
      <c r="AP388" s="22"/>
      <c r="AR388" s="23"/>
      <c r="AS388" s="13"/>
      <c r="AT388" s="22"/>
      <c r="AU388" s="23"/>
      <c r="AY388" s="14"/>
      <c r="AZ388" s="24"/>
    </row>
    <row r="389" spans="1:52" s="21" customFormat="1" ht="36" x14ac:dyDescent="0.25">
      <c r="A389" s="73"/>
      <c r="B389" s="73"/>
      <c r="C389" s="74" t="s">
        <v>449</v>
      </c>
      <c r="D389" s="74" t="s">
        <v>154</v>
      </c>
      <c r="E389" s="74"/>
      <c r="F389" s="74"/>
      <c r="G389" s="74">
        <v>0</v>
      </c>
      <c r="H389" s="75" t="s">
        <v>133</v>
      </c>
      <c r="I389" s="76"/>
      <c r="J389" s="77"/>
      <c r="K389" s="78"/>
      <c r="L389" s="79">
        <v>0</v>
      </c>
      <c r="M389" s="250" t="s">
        <v>134</v>
      </c>
      <c r="N389" s="337"/>
      <c r="O389" s="269"/>
      <c r="P389" s="346">
        <f t="shared" si="85"/>
        <v>0</v>
      </c>
      <c r="Q389" s="347">
        <f t="shared" si="86"/>
        <v>0</v>
      </c>
      <c r="R389" s="347">
        <f t="shared" si="87"/>
        <v>0</v>
      </c>
      <c r="S389" s="348">
        <f t="shared" si="88"/>
        <v>0</v>
      </c>
      <c r="T389" s="349">
        <f t="shared" si="78"/>
        <v>0</v>
      </c>
      <c r="U389" s="345">
        <f t="shared" si="79"/>
        <v>0</v>
      </c>
      <c r="V389" s="345">
        <f t="shared" si="80"/>
        <v>0</v>
      </c>
      <c r="W389" s="345">
        <f t="shared" si="81"/>
        <v>0</v>
      </c>
      <c r="X389" s="154" t="str">
        <f>""</f>
        <v/>
      </c>
      <c r="Y389" s="355" t="str">
        <f>IF(Tableau_Complet[[#This Row],[ÉLÉMENTS]]="","",Tableau_Complet[[#This Row],[ÉLÉMENTS]])</f>
        <v>Cabinets et boyaux d'incendie</v>
      </c>
      <c r="Z389" s="356" t="str">
        <f>IF(Tableau_Complet[[#This Row],[NIVEAU DE PRIORITÉ]]="","",Tableau_Complet[[#This Row],[NIVEAU DE PRIORITÉ]])</f>
        <v>n/a</v>
      </c>
      <c r="AA389" s="356">
        <f>IF(Tableau_Complet[[#This Row],[COÛTS DE REMPLACEMENT (dollars 2024) avant Taxes]]="","",Tableau_Complet[[#This Row],[COÛTS DE REMPLACEMENT (dollars 2024) avant Taxes]])</f>
        <v>0</v>
      </c>
      <c r="AB389" s="273" t="s">
        <v>121</v>
      </c>
      <c r="AC389" s="273" t="s">
        <v>127</v>
      </c>
      <c r="AD389" s="273" t="s">
        <v>127</v>
      </c>
      <c r="AE389" s="356">
        <f t="shared" si="82"/>
        <v>0</v>
      </c>
      <c r="AF389" s="356">
        <f t="shared" si="83"/>
        <v>0</v>
      </c>
      <c r="AG389" s="356">
        <f t="shared" si="84"/>
        <v>0</v>
      </c>
      <c r="AP389" s="22"/>
      <c r="AR389" s="23"/>
      <c r="AS389" s="13"/>
      <c r="AT389" s="22"/>
      <c r="AU389" s="23"/>
      <c r="AY389" s="14"/>
      <c r="AZ389" s="24"/>
    </row>
    <row r="390" spans="1:52" s="21" customFormat="1" ht="18" x14ac:dyDescent="0.25">
      <c r="A390" s="73"/>
      <c r="B390" s="73"/>
      <c r="C390" s="74" t="s">
        <v>450</v>
      </c>
      <c r="D390" s="74" t="s">
        <v>154</v>
      </c>
      <c r="E390" s="74"/>
      <c r="F390" s="74"/>
      <c r="G390" s="74">
        <v>0</v>
      </c>
      <c r="H390" s="75" t="s">
        <v>133</v>
      </c>
      <c r="I390" s="76"/>
      <c r="J390" s="77"/>
      <c r="K390" s="78"/>
      <c r="L390" s="79">
        <v>0</v>
      </c>
      <c r="M390" s="250" t="s">
        <v>134</v>
      </c>
      <c r="N390" s="337"/>
      <c r="O390" s="269"/>
      <c r="P390" s="346">
        <f>IF(M390="Urgent",L390,0)</f>
        <v>0</v>
      </c>
      <c r="Q390" s="347">
        <f>IF(M390="Prioritaire",L390,0)</f>
        <v>0</v>
      </c>
      <c r="R390" s="347">
        <f>IF(M390="Requis",L390,0)</f>
        <v>0</v>
      </c>
      <c r="S390" s="348">
        <f>IF(M390="Recommandé",L390,0)</f>
        <v>0</v>
      </c>
      <c r="T390" s="349">
        <f>IF(AND(K390&gt;=0,K390&lt;2),L390,0)</f>
        <v>0</v>
      </c>
      <c r="U390" s="345">
        <f>IF(AND(K390&gt;=2,K390&lt;6),L390,0)</f>
        <v>0</v>
      </c>
      <c r="V390" s="345">
        <f>IF(AND(K390&gt;=6,K390&lt;11),L390,0)</f>
        <v>0</v>
      </c>
      <c r="W390" s="345">
        <f>IF(AND(K390&gt;=11,K390&lt;26),L390,0)</f>
        <v>0</v>
      </c>
      <c r="X390" s="154" t="str">
        <f>""</f>
        <v/>
      </c>
      <c r="Y390" s="355" t="str">
        <f>IF(Tableau_Complet[[#This Row],[ÉLÉMENTS]]="","",Tableau_Complet[[#This Row],[ÉLÉMENTS]])</f>
        <v>Bornes-fontaines</v>
      </c>
      <c r="Z390" s="356" t="str">
        <f>IF(Tableau_Complet[[#This Row],[NIVEAU DE PRIORITÉ]]="","",Tableau_Complet[[#This Row],[NIVEAU DE PRIORITÉ]])</f>
        <v>n/a</v>
      </c>
      <c r="AA390" s="356">
        <f>IF(Tableau_Complet[[#This Row],[COÛTS DE REMPLACEMENT (dollars 2024) avant Taxes]]="","",Tableau_Complet[[#This Row],[COÛTS DE REMPLACEMENT (dollars 2024) avant Taxes]])</f>
        <v>0</v>
      </c>
      <c r="AB390" s="273"/>
      <c r="AC390" s="273"/>
      <c r="AD390" s="273"/>
      <c r="AE390" s="356">
        <f>IF(AA390="","",IF(AB390="Oui",AA390,0))</f>
        <v>0</v>
      </c>
      <c r="AF390" s="356">
        <f>IF($AA390="","",IF(AC390="Oui",$AA390,0))</f>
        <v>0</v>
      </c>
      <c r="AG390" s="356">
        <f>IF($AA390="","",IF(AD390="Oui",$AA390,0))</f>
        <v>0</v>
      </c>
      <c r="AP390" s="22"/>
      <c r="AR390" s="23"/>
      <c r="AS390" s="13"/>
      <c r="AT390" s="22"/>
      <c r="AU390" s="23"/>
      <c r="AY390" s="14"/>
      <c r="AZ390" s="24"/>
    </row>
    <row r="391" spans="1:52" s="21" customFormat="1" ht="18" x14ac:dyDescent="0.25">
      <c r="A391" s="73"/>
      <c r="B391" s="73"/>
      <c r="C391" s="74"/>
      <c r="D391" s="74"/>
      <c r="E391" s="74"/>
      <c r="F391" s="74"/>
      <c r="G391" s="74"/>
      <c r="H391" s="75"/>
      <c r="I391" s="76"/>
      <c r="J391" s="77"/>
      <c r="K391" s="78"/>
      <c r="L391" s="79"/>
      <c r="M391" s="250"/>
      <c r="N391" s="337"/>
      <c r="O391" s="269"/>
      <c r="P391" s="346">
        <f t="shared" si="85"/>
        <v>0</v>
      </c>
      <c r="Q391" s="347">
        <f t="shared" si="86"/>
        <v>0</v>
      </c>
      <c r="R391" s="347">
        <f t="shared" si="87"/>
        <v>0</v>
      </c>
      <c r="S391" s="348">
        <f t="shared" si="88"/>
        <v>0</v>
      </c>
      <c r="T391" s="349">
        <f t="shared" si="78"/>
        <v>0</v>
      </c>
      <c r="U391" s="345">
        <f t="shared" si="79"/>
        <v>0</v>
      </c>
      <c r="V391" s="345">
        <f t="shared" si="80"/>
        <v>0</v>
      </c>
      <c r="W391" s="345">
        <f t="shared" si="81"/>
        <v>0</v>
      </c>
      <c r="X391" s="154" t="str">
        <f>""</f>
        <v/>
      </c>
      <c r="Y391" s="355" t="str">
        <f>IF(Tableau_Complet[[#This Row],[ÉLÉMENTS]]="","",Tableau_Complet[[#This Row],[ÉLÉMENTS]])</f>
        <v/>
      </c>
      <c r="Z391" s="356" t="str">
        <f>IF(Tableau_Complet[[#This Row],[NIVEAU DE PRIORITÉ]]="","",Tableau_Complet[[#This Row],[NIVEAU DE PRIORITÉ]])</f>
        <v/>
      </c>
      <c r="AA391" s="356" t="str">
        <f>IF(Tableau_Complet[[#This Row],[COÛTS DE REMPLACEMENT (dollars 2024) avant Taxes]]="","",Tableau_Complet[[#This Row],[COÛTS DE REMPLACEMENT (dollars 2024) avant Taxes]])</f>
        <v/>
      </c>
      <c r="AB391" s="273" t="s">
        <v>121</v>
      </c>
      <c r="AC391" s="273" t="s">
        <v>127</v>
      </c>
      <c r="AD391" s="273" t="s">
        <v>127</v>
      </c>
      <c r="AE391" s="356" t="str">
        <f t="shared" si="82"/>
        <v/>
      </c>
      <c r="AF391" s="356" t="str">
        <f t="shared" si="83"/>
        <v/>
      </c>
      <c r="AG391" s="356" t="str">
        <f t="shared" si="84"/>
        <v/>
      </c>
      <c r="AP391" s="22"/>
      <c r="AR391" s="23"/>
      <c r="AS391" s="13"/>
      <c r="AT391" s="22"/>
      <c r="AU391" s="23"/>
      <c r="AY391" s="14"/>
      <c r="AZ391" s="24"/>
    </row>
    <row r="392" spans="1:52" s="21" customFormat="1" ht="36" x14ac:dyDescent="0.25">
      <c r="A392" s="124" t="s">
        <v>451</v>
      </c>
      <c r="B392" s="124"/>
      <c r="C392" s="125" t="s">
        <v>452</v>
      </c>
      <c r="D392" s="125"/>
      <c r="E392" s="125"/>
      <c r="F392" s="125"/>
      <c r="G392" s="125"/>
      <c r="H392" s="126"/>
      <c r="I392" s="127"/>
      <c r="J392" s="128"/>
      <c r="K392" s="129"/>
      <c r="L392" s="130"/>
      <c r="M392" s="131"/>
      <c r="N392" s="132">
        <f>SUM(L393:L396)</f>
        <v>0</v>
      </c>
      <c r="O392" s="124"/>
      <c r="P392" s="121">
        <f t="shared" si="85"/>
        <v>0</v>
      </c>
      <c r="Q392" s="122">
        <f t="shared" si="86"/>
        <v>0</v>
      </c>
      <c r="R392" s="122">
        <f t="shared" si="87"/>
        <v>0</v>
      </c>
      <c r="S392" s="123">
        <f t="shared" si="88"/>
        <v>0</v>
      </c>
      <c r="T392" s="133">
        <f t="shared" si="78"/>
        <v>0</v>
      </c>
      <c r="U392" s="134">
        <f t="shared" si="79"/>
        <v>0</v>
      </c>
      <c r="V392" s="134">
        <f t="shared" si="80"/>
        <v>0</v>
      </c>
      <c r="W392" s="134">
        <f t="shared" si="81"/>
        <v>0</v>
      </c>
      <c r="X392" s="135" t="str">
        <f>""</f>
        <v/>
      </c>
      <c r="Y392" s="136" t="str">
        <f>IF(Tableau_Complet[[#This Row],[ÉLÉMENTS]]="","",Tableau_Complet[[#This Row],[ÉLÉMENTS]])</f>
        <v>ENTRÉE ÉLECTRIQUE ET DISTRIBUTION</v>
      </c>
      <c r="Z392" s="135" t="str">
        <f>IF(Tableau_Complet[[#This Row],[NIVEAU DE PRIORITÉ]]="","",Tableau_Complet[[#This Row],[NIVEAU DE PRIORITÉ]])</f>
        <v/>
      </c>
      <c r="AA392" s="135" t="str">
        <f>IF(Tableau_Complet[[#This Row],[COÛTS DE REMPLACEMENT (dollars 2024) avant Taxes]]="","",Tableau_Complet[[#This Row],[COÛTS DE REMPLACEMENT (dollars 2024) avant Taxes]])</f>
        <v/>
      </c>
      <c r="AB392" s="135" t="s">
        <v>121</v>
      </c>
      <c r="AC392" s="135" t="s">
        <v>121</v>
      </c>
      <c r="AD392" s="135" t="s">
        <v>121</v>
      </c>
      <c r="AE392" s="135" t="str">
        <f t="shared" si="82"/>
        <v/>
      </c>
      <c r="AF392" s="135" t="str">
        <f t="shared" si="83"/>
        <v/>
      </c>
      <c r="AG392" s="135" t="str">
        <f t="shared" si="84"/>
        <v/>
      </c>
      <c r="AP392" s="22"/>
      <c r="AR392" s="23"/>
      <c r="AS392" s="13"/>
      <c r="AT392" s="22"/>
      <c r="AU392" s="23"/>
      <c r="AY392" s="14"/>
      <c r="AZ392" s="24"/>
    </row>
    <row r="393" spans="1:52" s="21" customFormat="1" ht="54" x14ac:dyDescent="0.25">
      <c r="A393" s="73"/>
      <c r="B393" s="73"/>
      <c r="C393" s="74" t="s">
        <v>453</v>
      </c>
      <c r="D393" s="74" t="s">
        <v>154</v>
      </c>
      <c r="E393" s="74"/>
      <c r="F393" s="74"/>
      <c r="G393" s="74">
        <v>0</v>
      </c>
      <c r="H393" s="75" t="s">
        <v>133</v>
      </c>
      <c r="I393" s="76"/>
      <c r="J393" s="77"/>
      <c r="K393" s="78"/>
      <c r="L393" s="79">
        <v>0</v>
      </c>
      <c r="M393" s="250" t="s">
        <v>134</v>
      </c>
      <c r="N393" s="337"/>
      <c r="O393" s="269"/>
      <c r="P393" s="346">
        <f t="shared" si="85"/>
        <v>0</v>
      </c>
      <c r="Q393" s="347">
        <f t="shared" si="86"/>
        <v>0</v>
      </c>
      <c r="R393" s="347">
        <f t="shared" si="87"/>
        <v>0</v>
      </c>
      <c r="S393" s="348">
        <f t="shared" si="88"/>
        <v>0</v>
      </c>
      <c r="T393" s="349">
        <f t="shared" si="78"/>
        <v>0</v>
      </c>
      <c r="U393" s="345">
        <f t="shared" si="79"/>
        <v>0</v>
      </c>
      <c r="V393" s="345">
        <f t="shared" si="80"/>
        <v>0</v>
      </c>
      <c r="W393" s="345">
        <f t="shared" si="81"/>
        <v>0</v>
      </c>
      <c r="X393" s="154" t="str">
        <f>""</f>
        <v/>
      </c>
      <c r="Y393" s="355" t="str">
        <f>IF(Tableau_Complet[[#This Row],[ÉLÉMENTS]]="","",Tableau_Complet[[#This Row],[ÉLÉMENTS]])</f>
        <v>Entrée électrique, distribution et délesteur de charge</v>
      </c>
      <c r="Z393" s="356" t="str">
        <f>IF(Tableau_Complet[[#This Row],[NIVEAU DE PRIORITÉ]]="","",Tableau_Complet[[#This Row],[NIVEAU DE PRIORITÉ]])</f>
        <v>n/a</v>
      </c>
      <c r="AA393" s="356">
        <f>IF(Tableau_Complet[[#This Row],[COÛTS DE REMPLACEMENT (dollars 2024) avant Taxes]]="","",Tableau_Complet[[#This Row],[COÛTS DE REMPLACEMENT (dollars 2024) avant Taxes]])</f>
        <v>0</v>
      </c>
      <c r="AB393" s="273" t="s">
        <v>121</v>
      </c>
      <c r="AC393" s="273" t="s">
        <v>127</v>
      </c>
      <c r="AD393" s="273" t="s">
        <v>127</v>
      </c>
      <c r="AE393" s="356">
        <f t="shared" si="82"/>
        <v>0</v>
      </c>
      <c r="AF393" s="356">
        <f t="shared" si="83"/>
        <v>0</v>
      </c>
      <c r="AG393" s="356">
        <f t="shared" si="84"/>
        <v>0</v>
      </c>
      <c r="AP393" s="22"/>
      <c r="AR393" s="23"/>
      <c r="AS393" s="13"/>
      <c r="AT393" s="22"/>
      <c r="AU393" s="23"/>
      <c r="AY393" s="14"/>
      <c r="AZ393" s="24"/>
    </row>
    <row r="394" spans="1:52" s="21" customFormat="1" ht="54" x14ac:dyDescent="0.25">
      <c r="A394" s="73"/>
      <c r="B394" s="73"/>
      <c r="C394" s="74" t="s">
        <v>454</v>
      </c>
      <c r="D394" s="74" t="s">
        <v>154</v>
      </c>
      <c r="E394" s="74"/>
      <c r="F394" s="74"/>
      <c r="G394" s="74">
        <v>0</v>
      </c>
      <c r="H394" s="75" t="s">
        <v>133</v>
      </c>
      <c r="I394" s="76"/>
      <c r="J394" s="77"/>
      <c r="K394" s="78"/>
      <c r="L394" s="79">
        <v>0</v>
      </c>
      <c r="M394" s="250" t="s">
        <v>134</v>
      </c>
      <c r="N394" s="337"/>
      <c r="O394" s="269"/>
      <c r="P394" s="346">
        <f t="shared" si="85"/>
        <v>0</v>
      </c>
      <c r="Q394" s="347">
        <f t="shared" si="86"/>
        <v>0</v>
      </c>
      <c r="R394" s="347">
        <f t="shared" si="87"/>
        <v>0</v>
      </c>
      <c r="S394" s="348">
        <f t="shared" si="88"/>
        <v>0</v>
      </c>
      <c r="T394" s="349">
        <f t="shared" si="78"/>
        <v>0</v>
      </c>
      <c r="U394" s="345">
        <f t="shared" si="79"/>
        <v>0</v>
      </c>
      <c r="V394" s="345">
        <f t="shared" si="80"/>
        <v>0</v>
      </c>
      <c r="W394" s="345">
        <f t="shared" si="81"/>
        <v>0</v>
      </c>
      <c r="X394" s="154" t="str">
        <f>""</f>
        <v/>
      </c>
      <c r="Y394" s="355" t="str">
        <f>IF(Tableau_Complet[[#This Row],[ÉLÉMENTS]]="","",Tableau_Complet[[#This Row],[ÉLÉMENTS]])</f>
        <v>Transformateurs (intérieurs et extérieurs)</v>
      </c>
      <c r="Z394" s="356" t="str">
        <f>IF(Tableau_Complet[[#This Row],[NIVEAU DE PRIORITÉ]]="","",Tableau_Complet[[#This Row],[NIVEAU DE PRIORITÉ]])</f>
        <v>n/a</v>
      </c>
      <c r="AA394" s="356">
        <f>IF(Tableau_Complet[[#This Row],[COÛTS DE REMPLACEMENT (dollars 2024) avant Taxes]]="","",Tableau_Complet[[#This Row],[COÛTS DE REMPLACEMENT (dollars 2024) avant Taxes]])</f>
        <v>0</v>
      </c>
      <c r="AB394" s="273" t="s">
        <v>121</v>
      </c>
      <c r="AC394" s="273" t="s">
        <v>127</v>
      </c>
      <c r="AD394" s="273" t="s">
        <v>127</v>
      </c>
      <c r="AE394" s="356">
        <f t="shared" si="82"/>
        <v>0</v>
      </c>
      <c r="AF394" s="356">
        <f t="shared" si="83"/>
        <v>0</v>
      </c>
      <c r="AG394" s="356">
        <f t="shared" si="84"/>
        <v>0</v>
      </c>
      <c r="AP394" s="22"/>
      <c r="AR394" s="23"/>
      <c r="AS394" s="13"/>
      <c r="AT394" s="22"/>
      <c r="AU394" s="23"/>
      <c r="AY394" s="14"/>
      <c r="AZ394" s="24"/>
    </row>
    <row r="395" spans="1:52" s="137" customFormat="1" ht="75" customHeight="1" x14ac:dyDescent="0.25">
      <c r="A395" s="73"/>
      <c r="B395" s="73"/>
      <c r="C395" s="74" t="s">
        <v>455</v>
      </c>
      <c r="D395" s="74" t="s">
        <v>154</v>
      </c>
      <c r="E395" s="74"/>
      <c r="F395" s="74"/>
      <c r="G395" s="74">
        <v>0</v>
      </c>
      <c r="H395" s="75" t="s">
        <v>133</v>
      </c>
      <c r="I395" s="76"/>
      <c r="J395" s="77"/>
      <c r="K395" s="78"/>
      <c r="L395" s="79">
        <v>0</v>
      </c>
      <c r="M395" s="250" t="s">
        <v>134</v>
      </c>
      <c r="N395" s="337"/>
      <c r="O395" s="269"/>
      <c r="P395" s="346">
        <f t="shared" si="85"/>
        <v>0</v>
      </c>
      <c r="Q395" s="347">
        <f t="shared" si="86"/>
        <v>0</v>
      </c>
      <c r="R395" s="347">
        <f t="shared" si="87"/>
        <v>0</v>
      </c>
      <c r="S395" s="348">
        <f t="shared" si="88"/>
        <v>0</v>
      </c>
      <c r="T395" s="349">
        <f t="shared" si="78"/>
        <v>0</v>
      </c>
      <c r="U395" s="345">
        <f t="shared" si="79"/>
        <v>0</v>
      </c>
      <c r="V395" s="345">
        <f t="shared" si="80"/>
        <v>0</v>
      </c>
      <c r="W395" s="345">
        <f t="shared" si="81"/>
        <v>0</v>
      </c>
      <c r="X395" s="154" t="str">
        <f>""</f>
        <v/>
      </c>
      <c r="Y395" s="355" t="str">
        <f>IF(Tableau_Complet[[#This Row],[ÉLÉMENTS]]="","",Tableau_Complet[[#This Row],[ÉLÉMENTS]])</f>
        <v>Compteurs individuels et communs</v>
      </c>
      <c r="Z395" s="356" t="str">
        <f>IF(Tableau_Complet[[#This Row],[NIVEAU DE PRIORITÉ]]="","",Tableau_Complet[[#This Row],[NIVEAU DE PRIORITÉ]])</f>
        <v>n/a</v>
      </c>
      <c r="AA395" s="356">
        <f>IF(Tableau_Complet[[#This Row],[COÛTS DE REMPLACEMENT (dollars 2024) avant Taxes]]="","",Tableau_Complet[[#This Row],[COÛTS DE REMPLACEMENT (dollars 2024) avant Taxes]])</f>
        <v>0</v>
      </c>
      <c r="AB395" s="273" t="s">
        <v>121</v>
      </c>
      <c r="AC395" s="273" t="s">
        <v>127</v>
      </c>
      <c r="AD395" s="273" t="s">
        <v>127</v>
      </c>
      <c r="AE395" s="356">
        <f t="shared" si="82"/>
        <v>0</v>
      </c>
      <c r="AF395" s="356">
        <f t="shared" si="83"/>
        <v>0</v>
      </c>
      <c r="AG395" s="356">
        <f t="shared" si="84"/>
        <v>0</v>
      </c>
      <c r="AP395" s="138"/>
      <c r="AR395" s="139"/>
      <c r="AS395" s="140"/>
      <c r="AT395" s="138"/>
      <c r="AU395" s="139"/>
      <c r="AY395" s="141"/>
      <c r="AZ395" s="142"/>
    </row>
    <row r="396" spans="1:52" s="21" customFormat="1" ht="18" x14ac:dyDescent="0.25">
      <c r="A396" s="73"/>
      <c r="B396" s="73"/>
      <c r="C396" s="74"/>
      <c r="D396" s="74"/>
      <c r="E396" s="74"/>
      <c r="F396" s="74"/>
      <c r="G396" s="74"/>
      <c r="H396" s="75"/>
      <c r="I396" s="76"/>
      <c r="J396" s="77"/>
      <c r="K396" s="78"/>
      <c r="L396" s="79"/>
      <c r="M396" s="250"/>
      <c r="N396" s="337"/>
      <c r="O396" s="269"/>
      <c r="P396" s="346">
        <f t="shared" si="85"/>
        <v>0</v>
      </c>
      <c r="Q396" s="347">
        <f t="shared" si="86"/>
        <v>0</v>
      </c>
      <c r="R396" s="347">
        <f t="shared" si="87"/>
        <v>0</v>
      </c>
      <c r="S396" s="348">
        <f t="shared" si="88"/>
        <v>0</v>
      </c>
      <c r="T396" s="349">
        <f t="shared" si="78"/>
        <v>0</v>
      </c>
      <c r="U396" s="345">
        <f t="shared" si="79"/>
        <v>0</v>
      </c>
      <c r="V396" s="345">
        <f t="shared" si="80"/>
        <v>0</v>
      </c>
      <c r="W396" s="345">
        <f t="shared" si="81"/>
        <v>0</v>
      </c>
      <c r="X396" s="154" t="str">
        <f>""</f>
        <v/>
      </c>
      <c r="Y396" s="355" t="str">
        <f>IF(Tableau_Complet[[#This Row],[ÉLÉMENTS]]="","",Tableau_Complet[[#This Row],[ÉLÉMENTS]])</f>
        <v/>
      </c>
      <c r="Z396" s="356" t="str">
        <f>IF(Tableau_Complet[[#This Row],[NIVEAU DE PRIORITÉ]]="","",Tableau_Complet[[#This Row],[NIVEAU DE PRIORITÉ]])</f>
        <v/>
      </c>
      <c r="AA396" s="356" t="str">
        <f>IF(Tableau_Complet[[#This Row],[COÛTS DE REMPLACEMENT (dollars 2024) avant Taxes]]="","",Tableau_Complet[[#This Row],[COÛTS DE REMPLACEMENT (dollars 2024) avant Taxes]])</f>
        <v/>
      </c>
      <c r="AB396" s="273" t="s">
        <v>121</v>
      </c>
      <c r="AC396" s="273" t="s">
        <v>127</v>
      </c>
      <c r="AD396" s="273" t="s">
        <v>127</v>
      </c>
      <c r="AE396" s="356" t="str">
        <f t="shared" si="82"/>
        <v/>
      </c>
      <c r="AF396" s="356" t="str">
        <f t="shared" si="83"/>
        <v/>
      </c>
      <c r="AG396" s="356" t="str">
        <f t="shared" si="84"/>
        <v/>
      </c>
      <c r="AP396" s="22"/>
      <c r="AR396" s="23"/>
      <c r="AS396" s="13"/>
      <c r="AT396" s="22"/>
      <c r="AU396" s="23"/>
      <c r="AY396" s="14"/>
      <c r="AZ396" s="24"/>
    </row>
    <row r="397" spans="1:52" s="21" customFormat="1" ht="108" x14ac:dyDescent="0.25">
      <c r="A397" s="124" t="s">
        <v>456</v>
      </c>
      <c r="B397" s="124"/>
      <c r="C397" s="125" t="s">
        <v>457</v>
      </c>
      <c r="D397" s="125"/>
      <c r="E397" s="125"/>
      <c r="F397" s="125"/>
      <c r="G397" s="125"/>
      <c r="H397" s="126"/>
      <c r="I397" s="127"/>
      <c r="J397" s="128"/>
      <c r="K397" s="129"/>
      <c r="L397" s="130"/>
      <c r="M397" s="131"/>
      <c r="N397" s="132">
        <f>SUM(L398:L401)</f>
        <v>0</v>
      </c>
      <c r="O397" s="124"/>
      <c r="P397" s="121">
        <f t="shared" si="85"/>
        <v>0</v>
      </c>
      <c r="Q397" s="122">
        <f t="shared" si="86"/>
        <v>0</v>
      </c>
      <c r="R397" s="122">
        <f t="shared" si="87"/>
        <v>0</v>
      </c>
      <c r="S397" s="123">
        <f t="shared" si="88"/>
        <v>0</v>
      </c>
      <c r="T397" s="133">
        <f t="shared" si="78"/>
        <v>0</v>
      </c>
      <c r="U397" s="134">
        <f t="shared" si="79"/>
        <v>0</v>
      </c>
      <c r="V397" s="134">
        <f t="shared" si="80"/>
        <v>0</v>
      </c>
      <c r="W397" s="134">
        <f t="shared" si="81"/>
        <v>0</v>
      </c>
      <c r="X397" s="135" t="str">
        <f>""</f>
        <v/>
      </c>
      <c r="Y397" s="136" t="str">
        <f>IF(Tableau_Complet[[#This Row],[ÉLÉMENTS]]="","",Tableau_Complet[[#This Row],[ÉLÉMENTS]])</f>
        <v>ÉCLAIRAGE ET DISTRIBUTION SECONDAIRE - séparée dans nos rapports dans le passé</v>
      </c>
      <c r="Z397" s="135" t="str">
        <f>IF(Tableau_Complet[[#This Row],[NIVEAU DE PRIORITÉ]]="","",Tableau_Complet[[#This Row],[NIVEAU DE PRIORITÉ]])</f>
        <v/>
      </c>
      <c r="AA397" s="135" t="str">
        <f>IF(Tableau_Complet[[#This Row],[COÛTS DE REMPLACEMENT (dollars 2024) avant Taxes]]="","",Tableau_Complet[[#This Row],[COÛTS DE REMPLACEMENT (dollars 2024) avant Taxes]])</f>
        <v/>
      </c>
      <c r="AB397" s="135" t="s">
        <v>121</v>
      </c>
      <c r="AC397" s="135" t="s">
        <v>127</v>
      </c>
      <c r="AD397" s="135" t="s">
        <v>127</v>
      </c>
      <c r="AE397" s="135" t="str">
        <f t="shared" si="82"/>
        <v/>
      </c>
      <c r="AF397" s="135" t="str">
        <f t="shared" si="83"/>
        <v/>
      </c>
      <c r="AG397" s="135" t="str">
        <f t="shared" si="84"/>
        <v/>
      </c>
      <c r="AP397" s="22"/>
      <c r="AR397" s="23"/>
      <c r="AS397" s="13"/>
      <c r="AT397" s="22"/>
      <c r="AU397" s="23"/>
      <c r="AY397" s="14"/>
      <c r="AZ397" s="24"/>
    </row>
    <row r="398" spans="1:52" s="21" customFormat="1" ht="36" x14ac:dyDescent="0.25">
      <c r="A398" s="73"/>
      <c r="B398" s="73"/>
      <c r="C398" s="74" t="s">
        <v>458</v>
      </c>
      <c r="D398" s="74" t="s">
        <v>771</v>
      </c>
      <c r="E398" s="74"/>
      <c r="F398" s="74"/>
      <c r="G398" s="74">
        <v>0</v>
      </c>
      <c r="H398" s="75" t="s">
        <v>133</v>
      </c>
      <c r="I398" s="76"/>
      <c r="J398" s="77"/>
      <c r="K398" s="78"/>
      <c r="L398" s="79">
        <v>0</v>
      </c>
      <c r="M398" s="250" t="s">
        <v>134</v>
      </c>
      <c r="N398" s="337"/>
      <c r="O398" s="269"/>
      <c r="P398" s="346">
        <f t="shared" si="85"/>
        <v>0</v>
      </c>
      <c r="Q398" s="347">
        <f t="shared" si="86"/>
        <v>0</v>
      </c>
      <c r="R398" s="347">
        <f t="shared" si="87"/>
        <v>0</v>
      </c>
      <c r="S398" s="348">
        <f t="shared" si="88"/>
        <v>0</v>
      </c>
      <c r="T398" s="349">
        <f t="shared" si="78"/>
        <v>0</v>
      </c>
      <c r="U398" s="345">
        <f t="shared" si="79"/>
        <v>0</v>
      </c>
      <c r="V398" s="345">
        <f t="shared" si="80"/>
        <v>0</v>
      </c>
      <c r="W398" s="345">
        <f t="shared" si="81"/>
        <v>0</v>
      </c>
      <c r="X398" s="154" t="str">
        <f>""</f>
        <v/>
      </c>
      <c r="Y398" s="355" t="str">
        <f>IF(Tableau_Complet[[#This Row],[ÉLÉMENTS]]="","",Tableau_Complet[[#This Row],[ÉLÉMENTS]])</f>
        <v>Câblage et dispositif de filerie</v>
      </c>
      <c r="Z398" s="356" t="str">
        <f>IF(Tableau_Complet[[#This Row],[NIVEAU DE PRIORITÉ]]="","",Tableau_Complet[[#This Row],[NIVEAU DE PRIORITÉ]])</f>
        <v>n/a</v>
      </c>
      <c r="AA398" s="356">
        <f>IF(Tableau_Complet[[#This Row],[COÛTS DE REMPLACEMENT (dollars 2024) avant Taxes]]="","",Tableau_Complet[[#This Row],[COÛTS DE REMPLACEMENT (dollars 2024) avant Taxes]])</f>
        <v>0</v>
      </c>
      <c r="AB398" s="273" t="s">
        <v>121</v>
      </c>
      <c r="AC398" s="273" t="s">
        <v>127</v>
      </c>
      <c r="AD398" s="273" t="s">
        <v>127</v>
      </c>
      <c r="AE398" s="356">
        <f t="shared" si="82"/>
        <v>0</v>
      </c>
      <c r="AF398" s="356">
        <f t="shared" si="83"/>
        <v>0</v>
      </c>
      <c r="AG398" s="356">
        <f t="shared" si="84"/>
        <v>0</v>
      </c>
      <c r="AP398" s="22"/>
      <c r="AR398" s="23"/>
      <c r="AS398" s="13"/>
      <c r="AT398" s="22"/>
      <c r="AU398" s="23"/>
      <c r="AY398" s="14"/>
      <c r="AZ398" s="24"/>
    </row>
    <row r="399" spans="1:52" s="21" customFormat="1" ht="36" x14ac:dyDescent="0.25">
      <c r="A399" s="73"/>
      <c r="B399" s="73"/>
      <c r="C399" s="74" t="s">
        <v>459</v>
      </c>
      <c r="D399" s="74" t="s">
        <v>771</v>
      </c>
      <c r="E399" s="74"/>
      <c r="F399" s="74"/>
      <c r="G399" s="74">
        <v>0</v>
      </c>
      <c r="H399" s="75" t="s">
        <v>133</v>
      </c>
      <c r="I399" s="76"/>
      <c r="J399" s="77"/>
      <c r="K399" s="78"/>
      <c r="L399" s="79">
        <v>0</v>
      </c>
      <c r="M399" s="250" t="s">
        <v>134</v>
      </c>
      <c r="N399" s="337"/>
      <c r="O399" s="269"/>
      <c r="P399" s="346">
        <f t="shared" si="85"/>
        <v>0</v>
      </c>
      <c r="Q399" s="347">
        <f t="shared" si="86"/>
        <v>0</v>
      </c>
      <c r="R399" s="347">
        <f t="shared" si="87"/>
        <v>0</v>
      </c>
      <c r="S399" s="348">
        <f t="shared" si="88"/>
        <v>0</v>
      </c>
      <c r="T399" s="349">
        <f t="shared" si="78"/>
        <v>0</v>
      </c>
      <c r="U399" s="345">
        <f t="shared" si="79"/>
        <v>0</v>
      </c>
      <c r="V399" s="345">
        <f t="shared" si="80"/>
        <v>0</v>
      </c>
      <c r="W399" s="345">
        <f t="shared" si="81"/>
        <v>0</v>
      </c>
      <c r="X399" s="154" t="str">
        <f>""</f>
        <v/>
      </c>
      <c r="Y399" s="355" t="str">
        <f>IF(Tableau_Complet[[#This Row],[ÉLÉMENTS]]="","",Tableau_Complet[[#This Row],[ÉLÉMENTS]])</f>
        <v>Appareils d'éclairage du bâtiment</v>
      </c>
      <c r="Z399" s="356" t="str">
        <f>IF(Tableau_Complet[[#This Row],[NIVEAU DE PRIORITÉ]]="","",Tableau_Complet[[#This Row],[NIVEAU DE PRIORITÉ]])</f>
        <v>n/a</v>
      </c>
      <c r="AA399" s="356">
        <f>IF(Tableau_Complet[[#This Row],[COÛTS DE REMPLACEMENT (dollars 2024) avant Taxes]]="","",Tableau_Complet[[#This Row],[COÛTS DE REMPLACEMENT (dollars 2024) avant Taxes]])</f>
        <v>0</v>
      </c>
      <c r="AB399" s="273" t="s">
        <v>121</v>
      </c>
      <c r="AC399" s="273" t="s">
        <v>127</v>
      </c>
      <c r="AD399" s="273" t="s">
        <v>127</v>
      </c>
      <c r="AE399" s="356">
        <f t="shared" si="82"/>
        <v>0</v>
      </c>
      <c r="AF399" s="356">
        <f t="shared" si="83"/>
        <v>0</v>
      </c>
      <c r="AG399" s="356">
        <f t="shared" si="84"/>
        <v>0</v>
      </c>
      <c r="AP399" s="22"/>
      <c r="AR399" s="23"/>
      <c r="AS399" s="13"/>
      <c r="AT399" s="22"/>
      <c r="AU399" s="23"/>
      <c r="AY399" s="14"/>
      <c r="AZ399" s="24"/>
    </row>
    <row r="400" spans="1:52" s="21" customFormat="1" ht="18" x14ac:dyDescent="0.25">
      <c r="A400" s="73"/>
      <c r="B400" s="73"/>
      <c r="C400" s="74"/>
      <c r="D400" s="74"/>
      <c r="E400" s="74"/>
      <c r="F400" s="74"/>
      <c r="G400" s="74"/>
      <c r="H400" s="75"/>
      <c r="I400" s="76"/>
      <c r="J400" s="77"/>
      <c r="K400" s="78"/>
      <c r="L400" s="79"/>
      <c r="M400" s="250"/>
      <c r="N400" s="337"/>
      <c r="O400" s="269"/>
      <c r="P400" s="346">
        <f>IF(M400="Urgent",L400,0)</f>
        <v>0</v>
      </c>
      <c r="Q400" s="347">
        <f>IF(M400="Prioritaire",L400,0)</f>
        <v>0</v>
      </c>
      <c r="R400" s="347">
        <f>IF(M400="Requis",L400,0)</f>
        <v>0</v>
      </c>
      <c r="S400" s="348">
        <f>IF(M400="Recommandé",L400,0)</f>
        <v>0</v>
      </c>
      <c r="T400" s="349">
        <f t="shared" si="78"/>
        <v>0</v>
      </c>
      <c r="U400" s="345">
        <f t="shared" si="79"/>
        <v>0</v>
      </c>
      <c r="V400" s="345">
        <f t="shared" si="80"/>
        <v>0</v>
      </c>
      <c r="W400" s="345">
        <f t="shared" si="81"/>
        <v>0</v>
      </c>
      <c r="X400" s="154" t="str">
        <f>""</f>
        <v/>
      </c>
      <c r="Y400" s="355" t="str">
        <f>IF(Tableau_Complet[[#This Row],[ÉLÉMENTS]]="","",Tableau_Complet[[#This Row],[ÉLÉMENTS]])</f>
        <v/>
      </c>
      <c r="Z400" s="356" t="str">
        <f>IF(Tableau_Complet[[#This Row],[NIVEAU DE PRIORITÉ]]="","",Tableau_Complet[[#This Row],[NIVEAU DE PRIORITÉ]])</f>
        <v/>
      </c>
      <c r="AA400" s="356" t="str">
        <f>IF(Tableau_Complet[[#This Row],[COÛTS DE REMPLACEMENT (dollars 2024) avant Taxes]]="","",Tableau_Complet[[#This Row],[COÛTS DE REMPLACEMENT (dollars 2024) avant Taxes]])</f>
        <v/>
      </c>
      <c r="AB400" s="273" t="s">
        <v>121</v>
      </c>
      <c r="AC400" s="273" t="s">
        <v>127</v>
      </c>
      <c r="AD400" s="273" t="s">
        <v>127</v>
      </c>
      <c r="AE400" s="356" t="str">
        <f t="shared" si="82"/>
        <v/>
      </c>
      <c r="AF400" s="356" t="str">
        <f t="shared" si="83"/>
        <v/>
      </c>
      <c r="AG400" s="356" t="str">
        <f t="shared" si="84"/>
        <v/>
      </c>
      <c r="AP400" s="22"/>
      <c r="AR400" s="23"/>
      <c r="AS400" s="13"/>
      <c r="AT400" s="22"/>
      <c r="AU400" s="23"/>
      <c r="AY400" s="14"/>
      <c r="AZ400" s="24"/>
    </row>
    <row r="401" spans="1:52" s="21" customFormat="1" ht="18" x14ac:dyDescent="0.25">
      <c r="A401" s="73"/>
      <c r="B401" s="73"/>
      <c r="C401" s="74"/>
      <c r="D401" s="74"/>
      <c r="E401" s="74"/>
      <c r="F401" s="74"/>
      <c r="G401" s="74"/>
      <c r="H401" s="75"/>
      <c r="I401" s="76"/>
      <c r="J401" s="77"/>
      <c r="K401" s="78"/>
      <c r="L401" s="79"/>
      <c r="M401" s="250"/>
      <c r="N401" s="337"/>
      <c r="O401" s="269"/>
      <c r="P401" s="346">
        <f t="shared" si="85"/>
        <v>0</v>
      </c>
      <c r="Q401" s="347">
        <f t="shared" si="86"/>
        <v>0</v>
      </c>
      <c r="R401" s="347">
        <f t="shared" si="87"/>
        <v>0</v>
      </c>
      <c r="S401" s="348">
        <f t="shared" si="88"/>
        <v>0</v>
      </c>
      <c r="T401" s="349">
        <f t="shared" si="78"/>
        <v>0</v>
      </c>
      <c r="U401" s="345">
        <f t="shared" si="79"/>
        <v>0</v>
      </c>
      <c r="V401" s="345">
        <f t="shared" si="80"/>
        <v>0</v>
      </c>
      <c r="W401" s="345">
        <f t="shared" si="81"/>
        <v>0</v>
      </c>
      <c r="X401" s="154" t="str">
        <f>""</f>
        <v/>
      </c>
      <c r="Y401" s="355" t="str">
        <f>IF(Tableau_Complet[[#This Row],[ÉLÉMENTS]]="","",Tableau_Complet[[#This Row],[ÉLÉMENTS]])</f>
        <v/>
      </c>
      <c r="Z401" s="356" t="str">
        <f>IF(Tableau_Complet[[#This Row],[NIVEAU DE PRIORITÉ]]="","",Tableau_Complet[[#This Row],[NIVEAU DE PRIORITÉ]])</f>
        <v/>
      </c>
      <c r="AA401" s="356" t="str">
        <f>IF(Tableau_Complet[[#This Row],[COÛTS DE REMPLACEMENT (dollars 2024) avant Taxes]]="","",Tableau_Complet[[#This Row],[COÛTS DE REMPLACEMENT (dollars 2024) avant Taxes]])</f>
        <v/>
      </c>
      <c r="AB401" s="273" t="s">
        <v>121</v>
      </c>
      <c r="AC401" s="273" t="s">
        <v>127</v>
      </c>
      <c r="AD401" s="273" t="s">
        <v>127</v>
      </c>
      <c r="AE401" s="356" t="str">
        <f t="shared" si="82"/>
        <v/>
      </c>
      <c r="AF401" s="356" t="str">
        <f t="shared" si="83"/>
        <v/>
      </c>
      <c r="AG401" s="356" t="str">
        <f t="shared" si="84"/>
        <v/>
      </c>
      <c r="AP401" s="22"/>
      <c r="AR401" s="23"/>
      <c r="AS401" s="13"/>
      <c r="AT401" s="22"/>
      <c r="AU401" s="23"/>
      <c r="AY401" s="14"/>
      <c r="AZ401" s="24"/>
    </row>
    <row r="402" spans="1:52" s="21" customFormat="1" ht="54" x14ac:dyDescent="0.25">
      <c r="A402" s="124" t="s">
        <v>460</v>
      </c>
      <c r="B402" s="124"/>
      <c r="C402" s="125" t="s">
        <v>461</v>
      </c>
      <c r="D402" s="125"/>
      <c r="E402" s="125"/>
      <c r="F402" s="125"/>
      <c r="G402" s="125"/>
      <c r="H402" s="126"/>
      <c r="I402" s="127"/>
      <c r="J402" s="128"/>
      <c r="K402" s="129"/>
      <c r="L402" s="130"/>
      <c r="M402" s="131"/>
      <c r="N402" s="132">
        <f>SUM(L403:L410)</f>
        <v>0</v>
      </c>
      <c r="O402" s="124"/>
      <c r="P402" s="121">
        <f t="shared" si="85"/>
        <v>0</v>
      </c>
      <c r="Q402" s="122">
        <f t="shared" si="86"/>
        <v>0</v>
      </c>
      <c r="R402" s="122">
        <f t="shared" si="87"/>
        <v>0</v>
      </c>
      <c r="S402" s="123">
        <f t="shared" si="88"/>
        <v>0</v>
      </c>
      <c r="T402" s="133">
        <f t="shared" si="78"/>
        <v>0</v>
      </c>
      <c r="U402" s="134">
        <f t="shared" si="79"/>
        <v>0</v>
      </c>
      <c r="V402" s="134">
        <f t="shared" si="80"/>
        <v>0</v>
      </c>
      <c r="W402" s="134">
        <f t="shared" si="81"/>
        <v>0</v>
      </c>
      <c r="X402" s="135" t="str">
        <f>""</f>
        <v/>
      </c>
      <c r="Y402" s="136" t="str">
        <f>IF(Tableau_Complet[[#This Row],[ÉLÉMENTS]]="","",Tableau_Complet[[#This Row],[ÉLÉMENTS]])</f>
        <v>SYSTÈME DE DÉTECTION ET D'ALARME INCENDIE</v>
      </c>
      <c r="Z402" s="135" t="str">
        <f>IF(Tableau_Complet[[#This Row],[NIVEAU DE PRIORITÉ]]="","",Tableau_Complet[[#This Row],[NIVEAU DE PRIORITÉ]])</f>
        <v/>
      </c>
      <c r="AA402" s="135" t="str">
        <f>IF(Tableau_Complet[[#This Row],[COÛTS DE REMPLACEMENT (dollars 2024) avant Taxes]]="","",Tableau_Complet[[#This Row],[COÛTS DE REMPLACEMENT (dollars 2024) avant Taxes]])</f>
        <v/>
      </c>
      <c r="AB402" s="135" t="s">
        <v>121</v>
      </c>
      <c r="AC402" s="135" t="s">
        <v>127</v>
      </c>
      <c r="AD402" s="135" t="s">
        <v>127</v>
      </c>
      <c r="AE402" s="135" t="str">
        <f t="shared" si="82"/>
        <v/>
      </c>
      <c r="AF402" s="135" t="str">
        <f t="shared" si="83"/>
        <v/>
      </c>
      <c r="AG402" s="135" t="str">
        <f t="shared" si="84"/>
        <v/>
      </c>
      <c r="AP402" s="22"/>
      <c r="AR402" s="23"/>
      <c r="AS402" s="13"/>
      <c r="AT402" s="22"/>
      <c r="AU402" s="23"/>
      <c r="AY402" s="14"/>
      <c r="AZ402" s="24"/>
    </row>
    <row r="403" spans="1:52" s="21" customFormat="1" ht="36" x14ac:dyDescent="0.25">
      <c r="A403" s="73"/>
      <c r="B403" s="73"/>
      <c r="C403" s="74" t="s">
        <v>462</v>
      </c>
      <c r="D403" s="74" t="s">
        <v>154</v>
      </c>
      <c r="E403" s="74"/>
      <c r="F403" s="74"/>
      <c r="G403" s="74">
        <v>0</v>
      </c>
      <c r="H403" s="75" t="s">
        <v>133</v>
      </c>
      <c r="I403" s="76"/>
      <c r="J403" s="77"/>
      <c r="K403" s="78"/>
      <c r="L403" s="79">
        <v>0</v>
      </c>
      <c r="M403" s="250" t="s">
        <v>134</v>
      </c>
      <c r="N403" s="337"/>
      <c r="O403" s="269"/>
      <c r="P403" s="346">
        <f t="shared" si="85"/>
        <v>0</v>
      </c>
      <c r="Q403" s="347">
        <f t="shared" si="86"/>
        <v>0</v>
      </c>
      <c r="R403" s="347">
        <f t="shared" si="87"/>
        <v>0</v>
      </c>
      <c r="S403" s="348">
        <f t="shared" si="88"/>
        <v>0</v>
      </c>
      <c r="T403" s="349">
        <f t="shared" si="78"/>
        <v>0</v>
      </c>
      <c r="U403" s="345">
        <f t="shared" si="79"/>
        <v>0</v>
      </c>
      <c r="V403" s="345">
        <f t="shared" si="80"/>
        <v>0</v>
      </c>
      <c r="W403" s="345">
        <f t="shared" si="81"/>
        <v>0</v>
      </c>
      <c r="X403" s="154" t="str">
        <f>""</f>
        <v/>
      </c>
      <c r="Y403" s="355" t="str">
        <f>IF(Tableau_Complet[[#This Row],[ÉLÉMENTS]]="","",Tableau_Complet[[#This Row],[ÉLÉMENTS]])</f>
        <v>Système de détection et d'alarme incendie</v>
      </c>
      <c r="Z403" s="356" t="str">
        <f>IF(Tableau_Complet[[#This Row],[NIVEAU DE PRIORITÉ]]="","",Tableau_Complet[[#This Row],[NIVEAU DE PRIORITÉ]])</f>
        <v>n/a</v>
      </c>
      <c r="AA403" s="356">
        <f>IF(Tableau_Complet[[#This Row],[COÛTS DE REMPLACEMENT (dollars 2024) avant Taxes]]="","",Tableau_Complet[[#This Row],[COÛTS DE REMPLACEMENT (dollars 2024) avant Taxes]])</f>
        <v>0</v>
      </c>
      <c r="AB403" s="273" t="s">
        <v>121</v>
      </c>
      <c r="AC403" s="273" t="s">
        <v>127</v>
      </c>
      <c r="AD403" s="273" t="s">
        <v>127</v>
      </c>
      <c r="AE403" s="356">
        <f t="shared" si="82"/>
        <v>0</v>
      </c>
      <c r="AF403" s="356">
        <f t="shared" si="83"/>
        <v>0</v>
      </c>
      <c r="AG403" s="356">
        <f t="shared" si="84"/>
        <v>0</v>
      </c>
      <c r="AP403" s="22"/>
      <c r="AR403" s="23"/>
      <c r="AS403" s="13"/>
      <c r="AT403" s="22"/>
      <c r="AU403" s="23"/>
      <c r="AY403" s="14"/>
      <c r="AZ403" s="24"/>
    </row>
    <row r="404" spans="1:52" s="137" customFormat="1" ht="75" customHeight="1" x14ac:dyDescent="0.25">
      <c r="A404" s="73"/>
      <c r="B404" s="73"/>
      <c r="C404" s="74" t="s">
        <v>463</v>
      </c>
      <c r="D404" s="74" t="s">
        <v>154</v>
      </c>
      <c r="E404" s="74"/>
      <c r="F404" s="74"/>
      <c r="G404" s="74">
        <v>0</v>
      </c>
      <c r="H404" s="75" t="s">
        <v>133</v>
      </c>
      <c r="I404" s="76"/>
      <c r="J404" s="77"/>
      <c r="K404" s="78"/>
      <c r="L404" s="79">
        <v>0</v>
      </c>
      <c r="M404" s="250" t="s">
        <v>134</v>
      </c>
      <c r="N404" s="337"/>
      <c r="O404" s="269"/>
      <c r="P404" s="346">
        <f t="shared" si="85"/>
        <v>0</v>
      </c>
      <c r="Q404" s="347">
        <f t="shared" si="86"/>
        <v>0</v>
      </c>
      <c r="R404" s="347">
        <f t="shared" si="87"/>
        <v>0</v>
      </c>
      <c r="S404" s="348">
        <f t="shared" si="88"/>
        <v>0</v>
      </c>
      <c r="T404" s="349">
        <f t="shared" si="78"/>
        <v>0</v>
      </c>
      <c r="U404" s="345">
        <f t="shared" si="79"/>
        <v>0</v>
      </c>
      <c r="V404" s="345">
        <f t="shared" si="80"/>
        <v>0</v>
      </c>
      <c r="W404" s="345">
        <f t="shared" si="81"/>
        <v>0</v>
      </c>
      <c r="X404" s="154" t="str">
        <f>""</f>
        <v/>
      </c>
      <c r="Y404" s="355" t="str">
        <f>IF(Tableau_Complet[[#This Row],[ÉLÉMENTS]]="","",Tableau_Complet[[#This Row],[ÉLÉMENTS]])</f>
        <v>Réseau de détection, supervision</v>
      </c>
      <c r="Z404" s="356" t="str">
        <f>IF(Tableau_Complet[[#This Row],[NIVEAU DE PRIORITÉ]]="","",Tableau_Complet[[#This Row],[NIVEAU DE PRIORITÉ]])</f>
        <v>n/a</v>
      </c>
      <c r="AA404" s="356">
        <f>IF(Tableau_Complet[[#This Row],[COÛTS DE REMPLACEMENT (dollars 2024) avant Taxes]]="","",Tableau_Complet[[#This Row],[COÛTS DE REMPLACEMENT (dollars 2024) avant Taxes]])</f>
        <v>0</v>
      </c>
      <c r="AB404" s="273" t="s">
        <v>121</v>
      </c>
      <c r="AC404" s="273" t="s">
        <v>127</v>
      </c>
      <c r="AD404" s="273" t="s">
        <v>127</v>
      </c>
      <c r="AE404" s="356">
        <f t="shared" si="82"/>
        <v>0</v>
      </c>
      <c r="AF404" s="356">
        <f t="shared" si="83"/>
        <v>0</v>
      </c>
      <c r="AG404" s="356">
        <f t="shared" si="84"/>
        <v>0</v>
      </c>
      <c r="AP404" s="138"/>
      <c r="AR404" s="139"/>
      <c r="AS404" s="140"/>
      <c r="AT404" s="138"/>
      <c r="AU404" s="139"/>
      <c r="AY404" s="141"/>
      <c r="AZ404" s="142"/>
    </row>
    <row r="405" spans="1:52" s="21" customFormat="1" ht="36" x14ac:dyDescent="0.25">
      <c r="A405" s="73"/>
      <c r="B405" s="73"/>
      <c r="C405" s="74" t="s">
        <v>464</v>
      </c>
      <c r="D405" s="74" t="s">
        <v>154</v>
      </c>
      <c r="E405" s="74"/>
      <c r="F405" s="74"/>
      <c r="G405" s="74">
        <v>0</v>
      </c>
      <c r="H405" s="75" t="s">
        <v>133</v>
      </c>
      <c r="I405" s="76"/>
      <c r="J405" s="77"/>
      <c r="K405" s="78"/>
      <c r="L405" s="79">
        <v>0</v>
      </c>
      <c r="M405" s="250" t="s">
        <v>134</v>
      </c>
      <c r="N405" s="337"/>
      <c r="O405" s="269"/>
      <c r="P405" s="346">
        <f t="shared" si="85"/>
        <v>0</v>
      </c>
      <c r="Q405" s="347">
        <f t="shared" si="86"/>
        <v>0</v>
      </c>
      <c r="R405" s="347">
        <f t="shared" si="87"/>
        <v>0</v>
      </c>
      <c r="S405" s="348">
        <f t="shared" si="88"/>
        <v>0</v>
      </c>
      <c r="T405" s="349">
        <f t="shared" si="78"/>
        <v>0</v>
      </c>
      <c r="U405" s="345">
        <f t="shared" si="79"/>
        <v>0</v>
      </c>
      <c r="V405" s="345">
        <f t="shared" si="80"/>
        <v>0</v>
      </c>
      <c r="W405" s="345">
        <f t="shared" si="81"/>
        <v>0</v>
      </c>
      <c r="X405" s="154" t="str">
        <f>""</f>
        <v/>
      </c>
      <c r="Y405" s="355" t="str">
        <f>IF(Tableau_Complet[[#This Row],[ÉLÉMENTS]]="","",Tableau_Complet[[#This Row],[ÉLÉMENTS]])</f>
        <v>Stations manuelles d'alarme-incendie</v>
      </c>
      <c r="Z405" s="356" t="str">
        <f>IF(Tableau_Complet[[#This Row],[NIVEAU DE PRIORITÉ]]="","",Tableau_Complet[[#This Row],[NIVEAU DE PRIORITÉ]])</f>
        <v>n/a</v>
      </c>
      <c r="AA405" s="356">
        <f>IF(Tableau_Complet[[#This Row],[COÛTS DE REMPLACEMENT (dollars 2024) avant Taxes]]="","",Tableau_Complet[[#This Row],[COÛTS DE REMPLACEMENT (dollars 2024) avant Taxes]])</f>
        <v>0</v>
      </c>
      <c r="AB405" s="273" t="s">
        <v>121</v>
      </c>
      <c r="AC405" s="273" t="s">
        <v>127</v>
      </c>
      <c r="AD405" s="273" t="s">
        <v>127</v>
      </c>
      <c r="AE405" s="356">
        <f t="shared" si="82"/>
        <v>0</v>
      </c>
      <c r="AF405" s="356">
        <f t="shared" si="83"/>
        <v>0</v>
      </c>
      <c r="AG405" s="356">
        <f t="shared" si="84"/>
        <v>0</v>
      </c>
      <c r="AP405" s="22"/>
      <c r="AR405" s="23"/>
      <c r="AS405" s="13"/>
      <c r="AT405" s="22"/>
      <c r="AU405" s="23"/>
      <c r="AY405" s="14"/>
      <c r="AZ405" s="24"/>
    </row>
    <row r="406" spans="1:52" s="21" customFormat="1" ht="36" x14ac:dyDescent="0.25">
      <c r="A406" s="73"/>
      <c r="B406" s="73"/>
      <c r="C406" s="74" t="s">
        <v>465</v>
      </c>
      <c r="D406" s="74" t="s">
        <v>154</v>
      </c>
      <c r="E406" s="74"/>
      <c r="F406" s="74"/>
      <c r="G406" s="74">
        <v>0</v>
      </c>
      <c r="H406" s="75" t="s">
        <v>133</v>
      </c>
      <c r="I406" s="76"/>
      <c r="J406" s="77"/>
      <c r="K406" s="78"/>
      <c r="L406" s="79">
        <v>0</v>
      </c>
      <c r="M406" s="250" t="s">
        <v>134</v>
      </c>
      <c r="N406" s="337"/>
      <c r="O406" s="269"/>
      <c r="P406" s="346">
        <f t="shared" si="85"/>
        <v>0</v>
      </c>
      <c r="Q406" s="347">
        <f t="shared" si="86"/>
        <v>0</v>
      </c>
      <c r="R406" s="347">
        <f t="shared" si="87"/>
        <v>0</v>
      </c>
      <c r="S406" s="348">
        <f t="shared" si="88"/>
        <v>0</v>
      </c>
      <c r="T406" s="349">
        <f t="shared" si="78"/>
        <v>0</v>
      </c>
      <c r="U406" s="345">
        <f t="shared" si="79"/>
        <v>0</v>
      </c>
      <c r="V406" s="345">
        <f t="shared" si="80"/>
        <v>0</v>
      </c>
      <c r="W406" s="345">
        <f t="shared" si="81"/>
        <v>0</v>
      </c>
      <c r="X406" s="154" t="str">
        <f>""</f>
        <v/>
      </c>
      <c r="Y406" s="355" t="str">
        <f>IF(Tableau_Complet[[#This Row],[ÉLÉMENTS]]="","",Tableau_Complet[[#This Row],[ÉLÉMENTS]])</f>
        <v>Avertisseurs sonores et visuels</v>
      </c>
      <c r="Z406" s="356" t="str">
        <f>IF(Tableau_Complet[[#This Row],[NIVEAU DE PRIORITÉ]]="","",Tableau_Complet[[#This Row],[NIVEAU DE PRIORITÉ]])</f>
        <v>n/a</v>
      </c>
      <c r="AA406" s="356">
        <f>IF(Tableau_Complet[[#This Row],[COÛTS DE REMPLACEMENT (dollars 2024) avant Taxes]]="","",Tableau_Complet[[#This Row],[COÛTS DE REMPLACEMENT (dollars 2024) avant Taxes]])</f>
        <v>0</v>
      </c>
      <c r="AB406" s="273" t="s">
        <v>121</v>
      </c>
      <c r="AC406" s="273" t="s">
        <v>127</v>
      </c>
      <c r="AD406" s="273" t="s">
        <v>127</v>
      </c>
      <c r="AE406" s="356">
        <f t="shared" si="82"/>
        <v>0</v>
      </c>
      <c r="AF406" s="356">
        <f t="shared" si="83"/>
        <v>0</v>
      </c>
      <c r="AG406" s="356">
        <f t="shared" si="84"/>
        <v>0</v>
      </c>
      <c r="AP406" s="22"/>
      <c r="AR406" s="23"/>
      <c r="AS406" s="13"/>
      <c r="AT406" s="22"/>
      <c r="AU406" s="23"/>
      <c r="AY406" s="14"/>
      <c r="AZ406" s="24"/>
    </row>
    <row r="407" spans="1:52" s="21" customFormat="1" ht="54" x14ac:dyDescent="0.25">
      <c r="A407" s="73"/>
      <c r="B407" s="73"/>
      <c r="C407" s="74" t="s">
        <v>466</v>
      </c>
      <c r="D407" s="74" t="s">
        <v>154</v>
      </c>
      <c r="E407" s="74"/>
      <c r="F407" s="74"/>
      <c r="G407" s="74">
        <v>0</v>
      </c>
      <c r="H407" s="75" t="s">
        <v>133</v>
      </c>
      <c r="I407" s="76"/>
      <c r="J407" s="77"/>
      <c r="K407" s="78"/>
      <c r="L407" s="79">
        <v>0</v>
      </c>
      <c r="M407" s="250" t="s">
        <v>134</v>
      </c>
      <c r="N407" s="337"/>
      <c r="O407" s="269"/>
      <c r="P407" s="346">
        <f t="shared" si="85"/>
        <v>0</v>
      </c>
      <c r="Q407" s="347">
        <f t="shared" si="86"/>
        <v>0</v>
      </c>
      <c r="R407" s="347">
        <f t="shared" si="87"/>
        <v>0</v>
      </c>
      <c r="S407" s="348">
        <f t="shared" si="88"/>
        <v>0</v>
      </c>
      <c r="T407" s="349">
        <f t="shared" si="78"/>
        <v>0</v>
      </c>
      <c r="U407" s="345">
        <f t="shared" si="79"/>
        <v>0</v>
      </c>
      <c r="V407" s="345">
        <f t="shared" si="80"/>
        <v>0</v>
      </c>
      <c r="W407" s="345">
        <f t="shared" si="81"/>
        <v>0</v>
      </c>
      <c r="X407" s="154" t="str">
        <f>""</f>
        <v/>
      </c>
      <c r="Y407" s="355" t="str">
        <f>IF(Tableau_Complet[[#This Row],[ÉLÉMENTS]]="","",Tableau_Complet[[#This Row],[ÉLÉMENTS]])</f>
        <v>Système de communication d'urgence des pompiers</v>
      </c>
      <c r="Z407" s="356" t="str">
        <f>IF(Tableau_Complet[[#This Row],[NIVEAU DE PRIORITÉ]]="","",Tableau_Complet[[#This Row],[NIVEAU DE PRIORITÉ]])</f>
        <v>n/a</v>
      </c>
      <c r="AA407" s="356">
        <f>IF(Tableau_Complet[[#This Row],[COÛTS DE REMPLACEMENT (dollars 2024) avant Taxes]]="","",Tableau_Complet[[#This Row],[COÛTS DE REMPLACEMENT (dollars 2024) avant Taxes]])</f>
        <v>0</v>
      </c>
      <c r="AB407" s="273" t="s">
        <v>121</v>
      </c>
      <c r="AC407" s="273" t="s">
        <v>127</v>
      </c>
      <c r="AD407" s="273" t="s">
        <v>127</v>
      </c>
      <c r="AE407" s="356">
        <f t="shared" si="82"/>
        <v>0</v>
      </c>
      <c r="AF407" s="356">
        <f t="shared" si="83"/>
        <v>0</v>
      </c>
      <c r="AG407" s="356">
        <f t="shared" si="84"/>
        <v>0</v>
      </c>
      <c r="AP407" s="22"/>
      <c r="AR407" s="23"/>
      <c r="AS407" s="13"/>
      <c r="AT407" s="22"/>
      <c r="AU407" s="23"/>
      <c r="AY407" s="14"/>
      <c r="AZ407" s="24"/>
    </row>
    <row r="408" spans="1:52" s="137" customFormat="1" ht="75" customHeight="1" x14ac:dyDescent="0.25">
      <c r="A408" s="73"/>
      <c r="B408" s="73"/>
      <c r="C408" s="74" t="s">
        <v>467</v>
      </c>
      <c r="D408" s="74" t="s">
        <v>154</v>
      </c>
      <c r="E408" s="74"/>
      <c r="F408" s="74"/>
      <c r="G408" s="74">
        <v>0</v>
      </c>
      <c r="H408" s="75" t="s">
        <v>133</v>
      </c>
      <c r="I408" s="76"/>
      <c r="J408" s="77"/>
      <c r="K408" s="78"/>
      <c r="L408" s="79">
        <v>0</v>
      </c>
      <c r="M408" s="250" t="s">
        <v>134</v>
      </c>
      <c r="N408" s="337"/>
      <c r="O408" s="269"/>
      <c r="P408" s="346">
        <f t="shared" si="85"/>
        <v>0</v>
      </c>
      <c r="Q408" s="347">
        <f t="shared" si="86"/>
        <v>0</v>
      </c>
      <c r="R408" s="347">
        <f t="shared" si="87"/>
        <v>0</v>
      </c>
      <c r="S408" s="348">
        <f t="shared" si="88"/>
        <v>0</v>
      </c>
      <c r="T408" s="349">
        <f t="shared" si="78"/>
        <v>0</v>
      </c>
      <c r="U408" s="345">
        <f t="shared" si="79"/>
        <v>0</v>
      </c>
      <c r="V408" s="345">
        <f t="shared" si="80"/>
        <v>0</v>
      </c>
      <c r="W408" s="345">
        <f t="shared" si="81"/>
        <v>0</v>
      </c>
      <c r="X408" s="154" t="str">
        <f>""</f>
        <v/>
      </c>
      <c r="Y408" s="355" t="str">
        <f>IF(Tableau_Complet[[#This Row],[ÉLÉMENTS]]="","",Tableau_Complet[[#This Row],[ÉLÉMENTS]])</f>
        <v>Système de détection monoxyde de carbon (excluant system ventilation du garage D3044)</v>
      </c>
      <c r="Z408" s="356" t="str">
        <f>IF(Tableau_Complet[[#This Row],[NIVEAU DE PRIORITÉ]]="","",Tableau_Complet[[#This Row],[NIVEAU DE PRIORITÉ]])</f>
        <v>n/a</v>
      </c>
      <c r="AA408" s="356">
        <f>IF(Tableau_Complet[[#This Row],[COÛTS DE REMPLACEMENT (dollars 2024) avant Taxes]]="","",Tableau_Complet[[#This Row],[COÛTS DE REMPLACEMENT (dollars 2024) avant Taxes]])</f>
        <v>0</v>
      </c>
      <c r="AB408" s="273" t="s">
        <v>121</v>
      </c>
      <c r="AC408" s="273" t="s">
        <v>127</v>
      </c>
      <c r="AD408" s="273" t="s">
        <v>127</v>
      </c>
      <c r="AE408" s="356">
        <f t="shared" si="82"/>
        <v>0</v>
      </c>
      <c r="AF408" s="356">
        <f t="shared" si="83"/>
        <v>0</v>
      </c>
      <c r="AG408" s="356">
        <f t="shared" si="84"/>
        <v>0</v>
      </c>
      <c r="AP408" s="138"/>
      <c r="AR408" s="139"/>
      <c r="AS408" s="140"/>
      <c r="AT408" s="138"/>
      <c r="AU408" s="139"/>
      <c r="AY408" s="141"/>
      <c r="AZ408" s="142"/>
    </row>
    <row r="409" spans="1:52" s="21" customFormat="1" ht="90" x14ac:dyDescent="0.25">
      <c r="A409" s="73"/>
      <c r="B409" s="73"/>
      <c r="C409" s="74" t="s">
        <v>468</v>
      </c>
      <c r="D409" s="74" t="s">
        <v>154</v>
      </c>
      <c r="E409" s="74"/>
      <c r="F409" s="74"/>
      <c r="G409" s="74">
        <v>0</v>
      </c>
      <c r="H409" s="75" t="s">
        <v>133</v>
      </c>
      <c r="I409" s="76"/>
      <c r="J409" s="77"/>
      <c r="K409" s="78"/>
      <c r="L409" s="79">
        <v>0</v>
      </c>
      <c r="M409" s="250" t="s">
        <v>134</v>
      </c>
      <c r="N409" s="337"/>
      <c r="O409" s="269"/>
      <c r="P409" s="346">
        <f t="shared" si="85"/>
        <v>0</v>
      </c>
      <c r="Q409" s="347">
        <f t="shared" si="86"/>
        <v>0</v>
      </c>
      <c r="R409" s="347">
        <f t="shared" si="87"/>
        <v>0</v>
      </c>
      <c r="S409" s="348">
        <f t="shared" si="88"/>
        <v>0</v>
      </c>
      <c r="T409" s="349">
        <f t="shared" si="78"/>
        <v>0</v>
      </c>
      <c r="U409" s="345">
        <f t="shared" si="79"/>
        <v>0</v>
      </c>
      <c r="V409" s="345">
        <f t="shared" si="80"/>
        <v>0</v>
      </c>
      <c r="W409" s="345">
        <f t="shared" si="81"/>
        <v>0</v>
      </c>
      <c r="X409" s="154" t="str">
        <f>""</f>
        <v/>
      </c>
      <c r="Y409" s="355" t="str">
        <f>IF(Tableau_Complet[[#This Row],[ÉLÉMENTS]]="","",Tableau_Complet[[#This Row],[ÉLÉMENTS]])</f>
        <v>Système de détection monoxyde de methane sauf si inclus avec système de ventilation (EG du garage)</v>
      </c>
      <c r="Z409" s="356" t="str">
        <f>IF(Tableau_Complet[[#This Row],[NIVEAU DE PRIORITÉ]]="","",Tableau_Complet[[#This Row],[NIVEAU DE PRIORITÉ]])</f>
        <v>n/a</v>
      </c>
      <c r="AA409" s="356">
        <f>IF(Tableau_Complet[[#This Row],[COÛTS DE REMPLACEMENT (dollars 2024) avant Taxes]]="","",Tableau_Complet[[#This Row],[COÛTS DE REMPLACEMENT (dollars 2024) avant Taxes]])</f>
        <v>0</v>
      </c>
      <c r="AB409" s="273" t="s">
        <v>121</v>
      </c>
      <c r="AC409" s="273" t="s">
        <v>127</v>
      </c>
      <c r="AD409" s="273" t="s">
        <v>127</v>
      </c>
      <c r="AE409" s="356">
        <f t="shared" si="82"/>
        <v>0</v>
      </c>
      <c r="AF409" s="356">
        <f t="shared" si="83"/>
        <v>0</v>
      </c>
      <c r="AG409" s="356">
        <f t="shared" si="84"/>
        <v>0</v>
      </c>
      <c r="AP409" s="22"/>
      <c r="AR409" s="23"/>
      <c r="AS409" s="13"/>
      <c r="AT409" s="22"/>
      <c r="AU409" s="23"/>
      <c r="AY409" s="14"/>
      <c r="AZ409" s="24"/>
    </row>
    <row r="410" spans="1:52" s="21" customFormat="1" ht="18" x14ac:dyDescent="0.25">
      <c r="A410" s="73"/>
      <c r="B410" s="73"/>
      <c r="C410" s="74"/>
      <c r="D410" s="74"/>
      <c r="E410" s="74"/>
      <c r="F410" s="74"/>
      <c r="G410" s="74"/>
      <c r="H410" s="75"/>
      <c r="I410" s="76"/>
      <c r="J410" s="77"/>
      <c r="K410" s="78"/>
      <c r="L410" s="79"/>
      <c r="M410" s="250"/>
      <c r="N410" s="337"/>
      <c r="O410" s="269"/>
      <c r="P410" s="346">
        <f t="shared" si="85"/>
        <v>0</v>
      </c>
      <c r="Q410" s="347">
        <f t="shared" si="86"/>
        <v>0</v>
      </c>
      <c r="R410" s="347">
        <f t="shared" si="87"/>
        <v>0</v>
      </c>
      <c r="S410" s="348">
        <f t="shared" si="88"/>
        <v>0</v>
      </c>
      <c r="T410" s="349">
        <f t="shared" si="78"/>
        <v>0</v>
      </c>
      <c r="U410" s="345">
        <f t="shared" si="79"/>
        <v>0</v>
      </c>
      <c r="V410" s="345">
        <f t="shared" si="80"/>
        <v>0</v>
      </c>
      <c r="W410" s="345">
        <f t="shared" si="81"/>
        <v>0</v>
      </c>
      <c r="X410" s="154" t="str">
        <f>""</f>
        <v/>
      </c>
      <c r="Y410" s="355" t="str">
        <f>IF(Tableau_Complet[[#This Row],[ÉLÉMENTS]]="","",Tableau_Complet[[#This Row],[ÉLÉMENTS]])</f>
        <v/>
      </c>
      <c r="Z410" s="356" t="str">
        <f>IF(Tableau_Complet[[#This Row],[NIVEAU DE PRIORITÉ]]="","",Tableau_Complet[[#This Row],[NIVEAU DE PRIORITÉ]])</f>
        <v/>
      </c>
      <c r="AA410" s="356" t="str">
        <f>IF(Tableau_Complet[[#This Row],[COÛTS DE REMPLACEMENT (dollars 2024) avant Taxes]]="","",Tableau_Complet[[#This Row],[COÛTS DE REMPLACEMENT (dollars 2024) avant Taxes]])</f>
        <v/>
      </c>
      <c r="AB410" s="273" t="s">
        <v>121</v>
      </c>
      <c r="AC410" s="273" t="s">
        <v>127</v>
      </c>
      <c r="AD410" s="273" t="s">
        <v>127</v>
      </c>
      <c r="AE410" s="356" t="str">
        <f t="shared" si="82"/>
        <v/>
      </c>
      <c r="AF410" s="356" t="str">
        <f t="shared" si="83"/>
        <v/>
      </c>
      <c r="AG410" s="356" t="str">
        <f t="shared" si="84"/>
        <v/>
      </c>
      <c r="AP410" s="22"/>
      <c r="AR410" s="23"/>
      <c r="AS410" s="13"/>
      <c r="AT410" s="22"/>
      <c r="AU410" s="23"/>
      <c r="AY410" s="14"/>
      <c r="AZ410" s="24"/>
    </row>
    <row r="411" spans="1:52" s="21" customFormat="1" ht="72" x14ac:dyDescent="0.25">
      <c r="A411" s="124" t="s">
        <v>469</v>
      </c>
      <c r="B411" s="124"/>
      <c r="C411" s="125" t="s">
        <v>470</v>
      </c>
      <c r="D411" s="125"/>
      <c r="E411" s="125"/>
      <c r="F411" s="125"/>
      <c r="G411" s="125"/>
      <c r="H411" s="126"/>
      <c r="I411" s="127"/>
      <c r="J411" s="128"/>
      <c r="K411" s="129"/>
      <c r="L411" s="130"/>
      <c r="M411" s="131"/>
      <c r="N411" s="132">
        <f>SUM(L412:L414)</f>
        <v>0</v>
      </c>
      <c r="O411" s="124"/>
      <c r="P411" s="121">
        <f t="shared" si="85"/>
        <v>0</v>
      </c>
      <c r="Q411" s="122">
        <f t="shared" si="86"/>
        <v>0</v>
      </c>
      <c r="R411" s="122">
        <f t="shared" si="87"/>
        <v>0</v>
      </c>
      <c r="S411" s="123">
        <f t="shared" si="88"/>
        <v>0</v>
      </c>
      <c r="T411" s="133">
        <f t="shared" si="78"/>
        <v>0</v>
      </c>
      <c r="U411" s="134">
        <f t="shared" si="79"/>
        <v>0</v>
      </c>
      <c r="V411" s="134">
        <f t="shared" si="80"/>
        <v>0</v>
      </c>
      <c r="W411" s="134">
        <f t="shared" si="81"/>
        <v>0</v>
      </c>
      <c r="X411" s="135" t="str">
        <f>""</f>
        <v/>
      </c>
      <c r="Y411" s="136" t="str">
        <f>IF(Tableau_Complet[[#This Row],[ÉLÉMENTS]]="","",Tableau_Complet[[#This Row],[ÉLÉMENTS]])</f>
        <v>SYSTÈME DE COMMUNICATION ET AUTRES (INTÉRIEUR ET EXTÉRIEUR)</v>
      </c>
      <c r="Z411" s="135" t="str">
        <f>IF(Tableau_Complet[[#This Row],[NIVEAU DE PRIORITÉ]]="","",Tableau_Complet[[#This Row],[NIVEAU DE PRIORITÉ]])</f>
        <v/>
      </c>
      <c r="AA411" s="135" t="str">
        <f>IF(Tableau_Complet[[#This Row],[COÛTS DE REMPLACEMENT (dollars 2024) avant Taxes]]="","",Tableau_Complet[[#This Row],[COÛTS DE REMPLACEMENT (dollars 2024) avant Taxes]])</f>
        <v/>
      </c>
      <c r="AB411" s="135" t="s">
        <v>121</v>
      </c>
      <c r="AC411" s="135" t="s">
        <v>121</v>
      </c>
      <c r="AD411" s="135" t="s">
        <v>121</v>
      </c>
      <c r="AE411" s="135" t="str">
        <f t="shared" si="82"/>
        <v/>
      </c>
      <c r="AF411" s="135" t="str">
        <f t="shared" si="83"/>
        <v/>
      </c>
      <c r="AG411" s="135" t="str">
        <f t="shared" si="84"/>
        <v/>
      </c>
      <c r="AP411" s="22"/>
      <c r="AR411" s="23"/>
      <c r="AS411" s="13"/>
      <c r="AT411" s="22"/>
      <c r="AU411" s="23"/>
      <c r="AY411" s="14"/>
      <c r="AZ411" s="24"/>
    </row>
    <row r="412" spans="1:52" s="137" customFormat="1" ht="75" customHeight="1" x14ac:dyDescent="0.25">
      <c r="A412" s="73"/>
      <c r="B412" s="73"/>
      <c r="C412" s="74" t="s">
        <v>471</v>
      </c>
      <c r="D412" s="74" t="s">
        <v>132</v>
      </c>
      <c r="E412" s="74"/>
      <c r="F412" s="74"/>
      <c r="G412" s="74">
        <v>0</v>
      </c>
      <c r="H412" s="75" t="s">
        <v>133</v>
      </c>
      <c r="I412" s="76"/>
      <c r="J412" s="77"/>
      <c r="K412" s="78"/>
      <c r="L412" s="79">
        <v>0</v>
      </c>
      <c r="M412" s="250" t="s">
        <v>134</v>
      </c>
      <c r="N412" s="337"/>
      <c r="O412" s="269"/>
      <c r="P412" s="346">
        <f t="shared" si="85"/>
        <v>0</v>
      </c>
      <c r="Q412" s="347">
        <f t="shared" si="86"/>
        <v>0</v>
      </c>
      <c r="R412" s="347">
        <f t="shared" si="87"/>
        <v>0</v>
      </c>
      <c r="S412" s="348">
        <f t="shared" si="88"/>
        <v>0</v>
      </c>
      <c r="T412" s="349">
        <f t="shared" si="78"/>
        <v>0</v>
      </c>
      <c r="U412" s="345">
        <f t="shared" si="79"/>
        <v>0</v>
      </c>
      <c r="V412" s="345">
        <f t="shared" si="80"/>
        <v>0</v>
      </c>
      <c r="W412" s="345">
        <f t="shared" si="81"/>
        <v>0</v>
      </c>
      <c r="X412" s="154" t="str">
        <f>""</f>
        <v/>
      </c>
      <c r="Y412" s="355" t="str">
        <f>IF(Tableau_Complet[[#This Row],[ÉLÉMENTS]]="","",Tableau_Complet[[#This Row],[ÉLÉMENTS]])</f>
        <v>Interphone et système d'appels visiteurs</v>
      </c>
      <c r="Z412" s="356" t="str">
        <f>IF(Tableau_Complet[[#This Row],[NIVEAU DE PRIORITÉ]]="","",Tableau_Complet[[#This Row],[NIVEAU DE PRIORITÉ]])</f>
        <v>n/a</v>
      </c>
      <c r="AA412" s="356">
        <f>IF(Tableau_Complet[[#This Row],[COÛTS DE REMPLACEMENT (dollars 2024) avant Taxes]]="","",Tableau_Complet[[#This Row],[COÛTS DE REMPLACEMENT (dollars 2024) avant Taxes]])</f>
        <v>0</v>
      </c>
      <c r="AB412" s="273" t="s">
        <v>121</v>
      </c>
      <c r="AC412" s="273" t="s">
        <v>127</v>
      </c>
      <c r="AD412" s="273" t="s">
        <v>127</v>
      </c>
      <c r="AE412" s="356">
        <f t="shared" si="82"/>
        <v>0</v>
      </c>
      <c r="AF412" s="356">
        <f t="shared" si="83"/>
        <v>0</v>
      </c>
      <c r="AG412" s="356">
        <f t="shared" si="84"/>
        <v>0</v>
      </c>
      <c r="AP412" s="138"/>
      <c r="AR412" s="139"/>
      <c r="AS412" s="140"/>
      <c r="AT412" s="138"/>
      <c r="AU412" s="139"/>
      <c r="AY412" s="141"/>
      <c r="AZ412" s="142"/>
    </row>
    <row r="413" spans="1:52" s="21" customFormat="1" ht="18" x14ac:dyDescent="0.25">
      <c r="A413" s="73"/>
      <c r="B413" s="73"/>
      <c r="C413" s="74"/>
      <c r="D413" s="74"/>
      <c r="E413" s="74"/>
      <c r="F413" s="74"/>
      <c r="G413" s="74"/>
      <c r="H413" s="75"/>
      <c r="I413" s="76"/>
      <c r="J413" s="77"/>
      <c r="K413" s="78"/>
      <c r="L413" s="79"/>
      <c r="M413" s="250"/>
      <c r="N413" s="337"/>
      <c r="O413" s="269"/>
      <c r="P413" s="346">
        <f>IF(M413="Urgent",L413,0)</f>
        <v>0</v>
      </c>
      <c r="Q413" s="347">
        <f>IF(M413="Prioritaire",L413,0)</f>
        <v>0</v>
      </c>
      <c r="R413" s="347">
        <f>IF(M413="Requis",L413,0)</f>
        <v>0</v>
      </c>
      <c r="S413" s="348">
        <f>IF(M413="Recommandé",L413,0)</f>
        <v>0</v>
      </c>
      <c r="T413" s="349">
        <f t="shared" si="78"/>
        <v>0</v>
      </c>
      <c r="U413" s="345">
        <f t="shared" si="79"/>
        <v>0</v>
      </c>
      <c r="V413" s="345">
        <f t="shared" si="80"/>
        <v>0</v>
      </c>
      <c r="W413" s="345">
        <f t="shared" si="81"/>
        <v>0</v>
      </c>
      <c r="X413" s="154" t="str">
        <f>""</f>
        <v/>
      </c>
      <c r="Y413" s="355" t="str">
        <f>IF(Tableau_Complet[[#This Row],[ÉLÉMENTS]]="","",Tableau_Complet[[#This Row],[ÉLÉMENTS]])</f>
        <v/>
      </c>
      <c r="Z413" s="356" t="str">
        <f>IF(Tableau_Complet[[#This Row],[NIVEAU DE PRIORITÉ]]="","",Tableau_Complet[[#This Row],[NIVEAU DE PRIORITÉ]])</f>
        <v/>
      </c>
      <c r="AA413" s="356" t="str">
        <f>IF(Tableau_Complet[[#This Row],[COÛTS DE REMPLACEMENT (dollars 2024) avant Taxes]]="","",Tableau_Complet[[#This Row],[COÛTS DE REMPLACEMENT (dollars 2024) avant Taxes]])</f>
        <v/>
      </c>
      <c r="AB413" s="273" t="s">
        <v>121</v>
      </c>
      <c r="AC413" s="273" t="s">
        <v>127</v>
      </c>
      <c r="AD413" s="273" t="s">
        <v>127</v>
      </c>
      <c r="AE413" s="356" t="str">
        <f t="shared" si="82"/>
        <v/>
      </c>
      <c r="AF413" s="356" t="str">
        <f t="shared" si="83"/>
        <v/>
      </c>
      <c r="AG413" s="356" t="str">
        <f t="shared" si="84"/>
        <v/>
      </c>
      <c r="AP413" s="22"/>
      <c r="AR413" s="23"/>
      <c r="AS413" s="13"/>
      <c r="AT413" s="22"/>
      <c r="AU413" s="23"/>
      <c r="AY413" s="14"/>
      <c r="AZ413" s="24"/>
    </row>
    <row r="414" spans="1:52" s="21" customFormat="1" ht="18" x14ac:dyDescent="0.25">
      <c r="A414" s="73"/>
      <c r="B414" s="73"/>
      <c r="C414" s="74"/>
      <c r="D414" s="74"/>
      <c r="E414" s="74"/>
      <c r="F414" s="74"/>
      <c r="G414" s="74"/>
      <c r="H414" s="75"/>
      <c r="I414" s="76"/>
      <c r="J414" s="77"/>
      <c r="K414" s="78"/>
      <c r="L414" s="79"/>
      <c r="M414" s="250"/>
      <c r="N414" s="337"/>
      <c r="O414" s="269"/>
      <c r="P414" s="346">
        <f t="shared" si="85"/>
        <v>0</v>
      </c>
      <c r="Q414" s="347">
        <f t="shared" si="86"/>
        <v>0</v>
      </c>
      <c r="R414" s="347">
        <f t="shared" si="87"/>
        <v>0</v>
      </c>
      <c r="S414" s="348">
        <f t="shared" si="88"/>
        <v>0</v>
      </c>
      <c r="T414" s="349">
        <f t="shared" si="78"/>
        <v>0</v>
      </c>
      <c r="U414" s="345">
        <f t="shared" si="79"/>
        <v>0</v>
      </c>
      <c r="V414" s="345">
        <f t="shared" si="80"/>
        <v>0</v>
      </c>
      <c r="W414" s="345">
        <f t="shared" si="81"/>
        <v>0</v>
      </c>
      <c r="X414" s="154" t="str">
        <f>""</f>
        <v/>
      </c>
      <c r="Y414" s="355" t="str">
        <f>IF(Tableau_Complet[[#This Row],[ÉLÉMENTS]]="","",Tableau_Complet[[#This Row],[ÉLÉMENTS]])</f>
        <v/>
      </c>
      <c r="Z414" s="356" t="str">
        <f>IF(Tableau_Complet[[#This Row],[NIVEAU DE PRIORITÉ]]="","",Tableau_Complet[[#This Row],[NIVEAU DE PRIORITÉ]])</f>
        <v/>
      </c>
      <c r="AA414" s="356" t="str">
        <f>IF(Tableau_Complet[[#This Row],[COÛTS DE REMPLACEMENT (dollars 2024) avant Taxes]]="","",Tableau_Complet[[#This Row],[COÛTS DE REMPLACEMENT (dollars 2024) avant Taxes]])</f>
        <v/>
      </c>
      <c r="AB414" s="273" t="s">
        <v>121</v>
      </c>
      <c r="AC414" s="273" t="s">
        <v>127</v>
      </c>
      <c r="AD414" s="273" t="s">
        <v>127</v>
      </c>
      <c r="AE414" s="356" t="str">
        <f t="shared" si="82"/>
        <v/>
      </c>
      <c r="AF414" s="356" t="str">
        <f t="shared" si="83"/>
        <v/>
      </c>
      <c r="AG414" s="356" t="str">
        <f t="shared" si="84"/>
        <v/>
      </c>
      <c r="AP414" s="22"/>
      <c r="AR414" s="23"/>
      <c r="AS414" s="13"/>
      <c r="AT414" s="22"/>
      <c r="AU414" s="23"/>
      <c r="AY414" s="14"/>
      <c r="AZ414" s="24"/>
    </row>
    <row r="415" spans="1:52" s="21" customFormat="1" ht="72" x14ac:dyDescent="0.25">
      <c r="A415" s="124" t="s">
        <v>472</v>
      </c>
      <c r="B415" s="124"/>
      <c r="C415" s="125" t="s">
        <v>473</v>
      </c>
      <c r="D415" s="125"/>
      <c r="E415" s="125"/>
      <c r="F415" s="125"/>
      <c r="G415" s="125"/>
      <c r="H415" s="126"/>
      <c r="I415" s="127"/>
      <c r="J415" s="128"/>
      <c r="K415" s="129"/>
      <c r="L415" s="130"/>
      <c r="M415" s="131"/>
      <c r="N415" s="132">
        <f>SUM(L416:L418)</f>
        <v>0</v>
      </c>
      <c r="O415" s="124"/>
      <c r="P415" s="121">
        <f t="shared" si="85"/>
        <v>0</v>
      </c>
      <c r="Q415" s="122">
        <f t="shared" si="86"/>
        <v>0</v>
      </c>
      <c r="R415" s="122">
        <f t="shared" si="87"/>
        <v>0</v>
      </c>
      <c r="S415" s="123">
        <f t="shared" si="88"/>
        <v>0</v>
      </c>
      <c r="T415" s="133">
        <f t="shared" si="78"/>
        <v>0</v>
      </c>
      <c r="U415" s="134">
        <f t="shared" si="79"/>
        <v>0</v>
      </c>
      <c r="V415" s="134">
        <f t="shared" si="80"/>
        <v>0</v>
      </c>
      <c r="W415" s="134">
        <f t="shared" si="81"/>
        <v>0</v>
      </c>
      <c r="X415" s="135" t="str">
        <f>""</f>
        <v/>
      </c>
      <c r="Y415" s="136" t="str">
        <f>IF(Tableau_Complet[[#This Row],[ÉLÉMENTS]]="","",Tableau_Complet[[#This Row],[ÉLÉMENTS]])</f>
        <v>INDICATEURS DE SORTIE, ÉCLAIRAGE D'URGENCE SUR BATTERIES</v>
      </c>
      <c r="Z415" s="135" t="str">
        <f>IF(Tableau_Complet[[#This Row],[NIVEAU DE PRIORITÉ]]="","",Tableau_Complet[[#This Row],[NIVEAU DE PRIORITÉ]])</f>
        <v/>
      </c>
      <c r="AA415" s="135" t="str">
        <f>IF(Tableau_Complet[[#This Row],[COÛTS DE REMPLACEMENT (dollars 2024) avant Taxes]]="","",Tableau_Complet[[#This Row],[COÛTS DE REMPLACEMENT (dollars 2024) avant Taxes]])</f>
        <v/>
      </c>
      <c r="AB415" s="135" t="s">
        <v>121</v>
      </c>
      <c r="AC415" s="135" t="s">
        <v>121</v>
      </c>
      <c r="AD415" s="135" t="s">
        <v>121</v>
      </c>
      <c r="AE415" s="135" t="str">
        <f t="shared" si="82"/>
        <v/>
      </c>
      <c r="AF415" s="135" t="str">
        <f t="shared" si="83"/>
        <v/>
      </c>
      <c r="AG415" s="135" t="str">
        <f t="shared" si="84"/>
        <v/>
      </c>
      <c r="AP415" s="22"/>
      <c r="AR415" s="23"/>
      <c r="AS415" s="13"/>
      <c r="AT415" s="22"/>
      <c r="AU415" s="23"/>
      <c r="AY415" s="14"/>
      <c r="AZ415" s="24"/>
    </row>
    <row r="416" spans="1:52" s="290" customFormat="1" ht="75" customHeight="1" x14ac:dyDescent="0.25">
      <c r="A416" s="73"/>
      <c r="B416" s="73"/>
      <c r="C416" s="74" t="s">
        <v>474</v>
      </c>
      <c r="D416" s="74" t="s">
        <v>132</v>
      </c>
      <c r="E416" s="74"/>
      <c r="F416" s="74"/>
      <c r="G416" s="74">
        <v>0</v>
      </c>
      <c r="H416" s="75" t="s">
        <v>133</v>
      </c>
      <c r="I416" s="76"/>
      <c r="J416" s="77"/>
      <c r="K416" s="78"/>
      <c r="L416" s="79">
        <v>0</v>
      </c>
      <c r="M416" s="250" t="s">
        <v>134</v>
      </c>
      <c r="N416" s="337"/>
      <c r="O416" s="269"/>
      <c r="P416" s="346">
        <f t="shared" si="85"/>
        <v>0</v>
      </c>
      <c r="Q416" s="347">
        <f t="shared" si="86"/>
        <v>0</v>
      </c>
      <c r="R416" s="347">
        <f t="shared" si="87"/>
        <v>0</v>
      </c>
      <c r="S416" s="348">
        <f t="shared" si="88"/>
        <v>0</v>
      </c>
      <c r="T416" s="349">
        <f t="shared" si="78"/>
        <v>0</v>
      </c>
      <c r="U416" s="345">
        <f t="shared" si="79"/>
        <v>0</v>
      </c>
      <c r="V416" s="345">
        <f t="shared" si="80"/>
        <v>0</v>
      </c>
      <c r="W416" s="345">
        <f t="shared" si="81"/>
        <v>0</v>
      </c>
      <c r="X416" s="154" t="str">
        <f>""</f>
        <v/>
      </c>
      <c r="Y416" s="355" t="str">
        <f>IF(Tableau_Complet[[#This Row],[ÉLÉMENTS]]="","",Tableau_Complet[[#This Row],[ÉLÉMENTS]])</f>
        <v>Indicateurs de sortie d'urgence</v>
      </c>
      <c r="Z416" s="356" t="str">
        <f>IF(Tableau_Complet[[#This Row],[NIVEAU DE PRIORITÉ]]="","",Tableau_Complet[[#This Row],[NIVEAU DE PRIORITÉ]])</f>
        <v>n/a</v>
      </c>
      <c r="AA416" s="356">
        <f>IF(Tableau_Complet[[#This Row],[COÛTS DE REMPLACEMENT (dollars 2024) avant Taxes]]="","",Tableau_Complet[[#This Row],[COÛTS DE REMPLACEMENT (dollars 2024) avant Taxes]])</f>
        <v>0</v>
      </c>
      <c r="AB416" s="273" t="s">
        <v>121</v>
      </c>
      <c r="AC416" s="273" t="s">
        <v>127</v>
      </c>
      <c r="AD416" s="273" t="s">
        <v>127</v>
      </c>
      <c r="AE416" s="356">
        <f t="shared" si="82"/>
        <v>0</v>
      </c>
      <c r="AF416" s="356">
        <f t="shared" si="83"/>
        <v>0</v>
      </c>
      <c r="AG416" s="356">
        <f t="shared" si="84"/>
        <v>0</v>
      </c>
      <c r="AP416" s="291"/>
      <c r="AR416" s="292"/>
      <c r="AS416" s="293"/>
      <c r="AT416" s="291"/>
      <c r="AU416" s="292"/>
      <c r="AY416" s="294"/>
      <c r="AZ416" s="295"/>
    </row>
    <row r="417" spans="1:52" s="25" customFormat="1" ht="36" x14ac:dyDescent="0.25">
      <c r="A417" s="73"/>
      <c r="B417" s="73"/>
      <c r="C417" s="74" t="s">
        <v>475</v>
      </c>
      <c r="D417" s="74" t="s">
        <v>132</v>
      </c>
      <c r="E417" s="74"/>
      <c r="F417" s="74"/>
      <c r="G417" s="74">
        <v>0</v>
      </c>
      <c r="H417" s="75" t="s">
        <v>133</v>
      </c>
      <c r="I417" s="76"/>
      <c r="J417" s="77"/>
      <c r="K417" s="78"/>
      <c r="L417" s="79">
        <v>0</v>
      </c>
      <c r="M417" s="250" t="s">
        <v>134</v>
      </c>
      <c r="N417" s="337"/>
      <c r="O417" s="269"/>
      <c r="P417" s="346">
        <f t="shared" si="85"/>
        <v>0</v>
      </c>
      <c r="Q417" s="347">
        <f t="shared" si="86"/>
        <v>0</v>
      </c>
      <c r="R417" s="347">
        <f t="shared" si="87"/>
        <v>0</v>
      </c>
      <c r="S417" s="348">
        <f t="shared" si="88"/>
        <v>0</v>
      </c>
      <c r="T417" s="349">
        <f t="shared" si="78"/>
        <v>0</v>
      </c>
      <c r="U417" s="345">
        <f t="shared" si="79"/>
        <v>0</v>
      </c>
      <c r="V417" s="345">
        <f t="shared" si="80"/>
        <v>0</v>
      </c>
      <c r="W417" s="345">
        <f t="shared" si="81"/>
        <v>0</v>
      </c>
      <c r="X417" s="154" t="str">
        <f>""</f>
        <v/>
      </c>
      <c r="Y417" s="355" t="str">
        <f>IF(Tableau_Complet[[#This Row],[ÉLÉMENTS]]="","",Tableau_Complet[[#This Row],[ÉLÉMENTS]])</f>
        <v>Éclairage d'urgence sur batteries</v>
      </c>
      <c r="Z417" s="356" t="str">
        <f>IF(Tableau_Complet[[#This Row],[NIVEAU DE PRIORITÉ]]="","",Tableau_Complet[[#This Row],[NIVEAU DE PRIORITÉ]])</f>
        <v>n/a</v>
      </c>
      <c r="AA417" s="356">
        <f>IF(Tableau_Complet[[#This Row],[COÛTS DE REMPLACEMENT (dollars 2024) avant Taxes]]="","",Tableau_Complet[[#This Row],[COÛTS DE REMPLACEMENT (dollars 2024) avant Taxes]])</f>
        <v>0</v>
      </c>
      <c r="AB417" s="273" t="s">
        <v>121</v>
      </c>
      <c r="AC417" s="273" t="s">
        <v>127</v>
      </c>
      <c r="AD417" s="273" t="s">
        <v>127</v>
      </c>
      <c r="AE417" s="356">
        <f t="shared" si="82"/>
        <v>0</v>
      </c>
      <c r="AF417" s="356">
        <f t="shared" si="83"/>
        <v>0</v>
      </c>
      <c r="AG417" s="356">
        <f t="shared" si="84"/>
        <v>0</v>
      </c>
      <c r="AP417" s="26"/>
      <c r="AR417" s="27"/>
      <c r="AS417" s="15"/>
      <c r="AT417" s="26"/>
      <c r="AU417" s="27"/>
      <c r="AY417" s="16"/>
      <c r="AZ417" s="28"/>
    </row>
    <row r="418" spans="1:52" s="25" customFormat="1" ht="24.75" x14ac:dyDescent="0.25">
      <c r="A418" s="73"/>
      <c r="B418" s="73"/>
      <c r="C418" s="74"/>
      <c r="D418" s="74"/>
      <c r="E418" s="74"/>
      <c r="F418" s="74"/>
      <c r="G418" s="74"/>
      <c r="H418" s="75"/>
      <c r="I418" s="76"/>
      <c r="J418" s="77"/>
      <c r="K418" s="78"/>
      <c r="L418" s="79"/>
      <c r="M418" s="250"/>
      <c r="N418" s="337"/>
      <c r="O418" s="269"/>
      <c r="P418" s="346">
        <f t="shared" si="85"/>
        <v>0</v>
      </c>
      <c r="Q418" s="347">
        <f t="shared" si="86"/>
        <v>0</v>
      </c>
      <c r="R418" s="347">
        <f t="shared" si="87"/>
        <v>0</v>
      </c>
      <c r="S418" s="348">
        <f t="shared" si="88"/>
        <v>0</v>
      </c>
      <c r="T418" s="349">
        <f t="shared" si="78"/>
        <v>0</v>
      </c>
      <c r="U418" s="345">
        <f t="shared" si="79"/>
        <v>0</v>
      </c>
      <c r="V418" s="345">
        <f t="shared" si="80"/>
        <v>0</v>
      </c>
      <c r="W418" s="345">
        <f t="shared" si="81"/>
        <v>0</v>
      </c>
      <c r="X418" s="154" t="str">
        <f>""</f>
        <v/>
      </c>
      <c r="Y418" s="355" t="str">
        <f>IF(Tableau_Complet[[#This Row],[ÉLÉMENTS]]="","",Tableau_Complet[[#This Row],[ÉLÉMENTS]])</f>
        <v/>
      </c>
      <c r="Z418" s="356" t="str">
        <f>IF(Tableau_Complet[[#This Row],[NIVEAU DE PRIORITÉ]]="","",Tableau_Complet[[#This Row],[NIVEAU DE PRIORITÉ]])</f>
        <v/>
      </c>
      <c r="AA418" s="356" t="str">
        <f>IF(Tableau_Complet[[#This Row],[COÛTS DE REMPLACEMENT (dollars 2024) avant Taxes]]="","",Tableau_Complet[[#This Row],[COÛTS DE REMPLACEMENT (dollars 2024) avant Taxes]])</f>
        <v/>
      </c>
      <c r="AB418" s="273" t="s">
        <v>121</v>
      </c>
      <c r="AC418" s="273" t="s">
        <v>127</v>
      </c>
      <c r="AD418" s="273" t="s">
        <v>127</v>
      </c>
      <c r="AE418" s="356" t="str">
        <f t="shared" si="82"/>
        <v/>
      </c>
      <c r="AF418" s="356" t="str">
        <f t="shared" si="83"/>
        <v/>
      </c>
      <c r="AG418" s="356" t="str">
        <f t="shared" si="84"/>
        <v/>
      </c>
      <c r="AP418" s="26"/>
      <c r="AR418" s="27"/>
      <c r="AS418" s="15"/>
      <c r="AT418" s="26"/>
      <c r="AU418" s="27"/>
      <c r="AY418" s="16"/>
      <c r="AZ418" s="28"/>
    </row>
    <row r="419" spans="1:52" s="21" customFormat="1" ht="36" x14ac:dyDescent="0.25">
      <c r="A419" s="124" t="s">
        <v>476</v>
      </c>
      <c r="B419" s="124"/>
      <c r="C419" s="125" t="s">
        <v>477</v>
      </c>
      <c r="D419" s="125"/>
      <c r="E419" s="125"/>
      <c r="F419" s="125"/>
      <c r="G419" s="125"/>
      <c r="H419" s="126"/>
      <c r="I419" s="127"/>
      <c r="J419" s="128"/>
      <c r="K419" s="129"/>
      <c r="L419" s="130"/>
      <c r="M419" s="131"/>
      <c r="N419" s="132">
        <f>SUM(L420:L422)</f>
        <v>0</v>
      </c>
      <c r="O419" s="124"/>
      <c r="P419" s="121">
        <f t="shared" si="85"/>
        <v>0</v>
      </c>
      <c r="Q419" s="122">
        <f t="shared" si="86"/>
        <v>0</v>
      </c>
      <c r="R419" s="122">
        <f t="shared" si="87"/>
        <v>0</v>
      </c>
      <c r="S419" s="123">
        <f t="shared" si="88"/>
        <v>0</v>
      </c>
      <c r="T419" s="133">
        <f t="shared" si="78"/>
        <v>0</v>
      </c>
      <c r="U419" s="134">
        <f t="shared" si="79"/>
        <v>0</v>
      </c>
      <c r="V419" s="134">
        <f t="shared" si="80"/>
        <v>0</v>
      </c>
      <c r="W419" s="134">
        <f t="shared" si="81"/>
        <v>0</v>
      </c>
      <c r="X419" s="135" t="str">
        <f>""</f>
        <v/>
      </c>
      <c r="Y419" s="136" t="str">
        <f>IF(Tableau_Complet[[#This Row],[ÉLÉMENTS]]="","",Tableau_Complet[[#This Row],[ÉLÉMENTS]])</f>
        <v>GÉNÉRATRICE D'URGENCE</v>
      </c>
      <c r="Z419" s="135" t="str">
        <f>IF(Tableau_Complet[[#This Row],[NIVEAU DE PRIORITÉ]]="","",Tableau_Complet[[#This Row],[NIVEAU DE PRIORITÉ]])</f>
        <v/>
      </c>
      <c r="AA419" s="135" t="str">
        <f>IF(Tableau_Complet[[#This Row],[COÛTS DE REMPLACEMENT (dollars 2024) avant Taxes]]="","",Tableau_Complet[[#This Row],[COÛTS DE REMPLACEMENT (dollars 2024) avant Taxes]])</f>
        <v/>
      </c>
      <c r="AB419" s="135" t="s">
        <v>121</v>
      </c>
      <c r="AC419" s="135" t="s">
        <v>121</v>
      </c>
      <c r="AD419" s="135" t="s">
        <v>121</v>
      </c>
      <c r="AE419" s="135" t="str">
        <f t="shared" si="82"/>
        <v/>
      </c>
      <c r="AF419" s="135" t="str">
        <f t="shared" si="83"/>
        <v/>
      </c>
      <c r="AG419" s="135" t="str">
        <f t="shared" si="84"/>
        <v/>
      </c>
      <c r="AP419" s="22"/>
      <c r="AR419" s="23"/>
      <c r="AS419" s="13"/>
      <c r="AT419" s="22"/>
      <c r="AU419" s="23"/>
      <c r="AY419" s="14"/>
      <c r="AZ419" s="24"/>
    </row>
    <row r="420" spans="1:52" s="137" customFormat="1" ht="75" customHeight="1" x14ac:dyDescent="0.25">
      <c r="A420" s="73"/>
      <c r="B420" s="73"/>
      <c r="C420" s="74" t="s">
        <v>478</v>
      </c>
      <c r="D420" s="74" t="s">
        <v>154</v>
      </c>
      <c r="E420" s="74"/>
      <c r="F420" s="74"/>
      <c r="G420" s="74">
        <v>0</v>
      </c>
      <c r="H420" s="75" t="s">
        <v>133</v>
      </c>
      <c r="I420" s="76"/>
      <c r="J420" s="77"/>
      <c r="K420" s="78"/>
      <c r="L420" s="79">
        <v>0</v>
      </c>
      <c r="M420" s="250" t="s">
        <v>134</v>
      </c>
      <c r="N420" s="337"/>
      <c r="O420" s="269"/>
      <c r="P420" s="346">
        <f t="shared" si="85"/>
        <v>0</v>
      </c>
      <c r="Q420" s="347">
        <f t="shared" si="86"/>
        <v>0</v>
      </c>
      <c r="R420" s="347">
        <f t="shared" si="87"/>
        <v>0</v>
      </c>
      <c r="S420" s="348">
        <f t="shared" si="88"/>
        <v>0</v>
      </c>
      <c r="T420" s="349">
        <f t="shared" si="78"/>
        <v>0</v>
      </c>
      <c r="U420" s="345">
        <f t="shared" si="79"/>
        <v>0</v>
      </c>
      <c r="V420" s="345">
        <f t="shared" si="80"/>
        <v>0</v>
      </c>
      <c r="W420" s="345">
        <f t="shared" si="81"/>
        <v>0</v>
      </c>
      <c r="X420" s="154" t="str">
        <f>""</f>
        <v/>
      </c>
      <c r="Y420" s="355" t="str">
        <f>IF(Tableau_Complet[[#This Row],[ÉLÉMENTS]]="","",Tableau_Complet[[#This Row],[ÉLÉMENTS]])</f>
        <v>Génératrice</v>
      </c>
      <c r="Z420" s="356" t="str">
        <f>IF(Tableau_Complet[[#This Row],[NIVEAU DE PRIORITÉ]]="","",Tableau_Complet[[#This Row],[NIVEAU DE PRIORITÉ]])</f>
        <v>n/a</v>
      </c>
      <c r="AA420" s="356">
        <f>IF(Tableau_Complet[[#This Row],[COÛTS DE REMPLACEMENT (dollars 2024) avant Taxes]]="","",Tableau_Complet[[#This Row],[COÛTS DE REMPLACEMENT (dollars 2024) avant Taxes]])</f>
        <v>0</v>
      </c>
      <c r="AB420" s="273" t="s">
        <v>121</v>
      </c>
      <c r="AC420" s="273" t="s">
        <v>127</v>
      </c>
      <c r="AD420" s="273" t="s">
        <v>127</v>
      </c>
      <c r="AE420" s="356">
        <f t="shared" si="82"/>
        <v>0</v>
      </c>
      <c r="AF420" s="356">
        <f t="shared" si="83"/>
        <v>0</v>
      </c>
      <c r="AG420" s="356">
        <f t="shared" si="84"/>
        <v>0</v>
      </c>
      <c r="AP420" s="138"/>
      <c r="AR420" s="139"/>
      <c r="AS420" s="140"/>
      <c r="AT420" s="138"/>
      <c r="AU420" s="139"/>
      <c r="AY420" s="141"/>
      <c r="AZ420" s="142"/>
    </row>
    <row r="421" spans="1:52" s="29" customFormat="1" ht="36" x14ac:dyDescent="0.25">
      <c r="A421" s="73"/>
      <c r="B421" s="73"/>
      <c r="C421" s="74" t="s">
        <v>479</v>
      </c>
      <c r="D421" s="74" t="s">
        <v>154</v>
      </c>
      <c r="E421" s="74"/>
      <c r="F421" s="74"/>
      <c r="G421" s="74">
        <v>0</v>
      </c>
      <c r="H421" s="75" t="s">
        <v>133</v>
      </c>
      <c r="I421" s="76"/>
      <c r="J421" s="77"/>
      <c r="K421" s="78"/>
      <c r="L421" s="79">
        <v>0</v>
      </c>
      <c r="M421" s="250" t="s">
        <v>134</v>
      </c>
      <c r="N421" s="337"/>
      <c r="O421" s="269"/>
      <c r="P421" s="346">
        <f t="shared" si="85"/>
        <v>0</v>
      </c>
      <c r="Q421" s="347">
        <f t="shared" si="86"/>
        <v>0</v>
      </c>
      <c r="R421" s="347">
        <f t="shared" si="87"/>
        <v>0</v>
      </c>
      <c r="S421" s="348">
        <f t="shared" si="88"/>
        <v>0</v>
      </c>
      <c r="T421" s="349">
        <f t="shared" si="78"/>
        <v>0</v>
      </c>
      <c r="U421" s="345">
        <f t="shared" si="79"/>
        <v>0</v>
      </c>
      <c r="V421" s="345">
        <f t="shared" si="80"/>
        <v>0</v>
      </c>
      <c r="W421" s="345">
        <f t="shared" si="81"/>
        <v>0</v>
      </c>
      <c r="X421" s="154" t="str">
        <f>""</f>
        <v/>
      </c>
      <c r="Y421" s="355" t="str">
        <f>IF(Tableau_Complet[[#This Row],[ÉLÉMENTS]]="","",Tableau_Complet[[#This Row],[ÉLÉMENTS]])</f>
        <v>Réservoir de combustible</v>
      </c>
      <c r="Z421" s="356" t="str">
        <f>IF(Tableau_Complet[[#This Row],[NIVEAU DE PRIORITÉ]]="","",Tableau_Complet[[#This Row],[NIVEAU DE PRIORITÉ]])</f>
        <v>n/a</v>
      </c>
      <c r="AA421" s="356">
        <f>IF(Tableau_Complet[[#This Row],[COÛTS DE REMPLACEMENT (dollars 2024) avant Taxes]]="","",Tableau_Complet[[#This Row],[COÛTS DE REMPLACEMENT (dollars 2024) avant Taxes]])</f>
        <v>0</v>
      </c>
      <c r="AB421" s="273" t="s">
        <v>121</v>
      </c>
      <c r="AC421" s="273" t="s">
        <v>127</v>
      </c>
      <c r="AD421" s="273" t="s">
        <v>127</v>
      </c>
      <c r="AE421" s="356">
        <f t="shared" si="82"/>
        <v>0</v>
      </c>
      <c r="AF421" s="356">
        <f t="shared" si="83"/>
        <v>0</v>
      </c>
      <c r="AG421" s="356">
        <f t="shared" si="84"/>
        <v>0</v>
      </c>
      <c r="AP421" s="30"/>
      <c r="AR421" s="31"/>
      <c r="AS421" s="17"/>
      <c r="AT421" s="30"/>
      <c r="AU421" s="31"/>
      <c r="AY421" s="18"/>
      <c r="AZ421" s="32"/>
    </row>
    <row r="422" spans="1:52" s="29" customFormat="1" ht="18" x14ac:dyDescent="0.25">
      <c r="A422" s="73"/>
      <c r="B422" s="73"/>
      <c r="C422" s="74"/>
      <c r="D422" s="74"/>
      <c r="E422" s="74"/>
      <c r="F422" s="74"/>
      <c r="G422" s="74"/>
      <c r="H422" s="75"/>
      <c r="I422" s="76"/>
      <c r="J422" s="77"/>
      <c r="K422" s="78"/>
      <c r="L422" s="79"/>
      <c r="M422" s="250"/>
      <c r="N422" s="337"/>
      <c r="O422" s="269"/>
      <c r="P422" s="346">
        <f t="shared" si="85"/>
        <v>0</v>
      </c>
      <c r="Q422" s="347">
        <f t="shared" si="86"/>
        <v>0</v>
      </c>
      <c r="R422" s="347">
        <f t="shared" si="87"/>
        <v>0</v>
      </c>
      <c r="S422" s="348">
        <f t="shared" si="88"/>
        <v>0</v>
      </c>
      <c r="T422" s="349">
        <f t="shared" si="78"/>
        <v>0</v>
      </c>
      <c r="U422" s="345">
        <f t="shared" si="79"/>
        <v>0</v>
      </c>
      <c r="V422" s="345">
        <f t="shared" si="80"/>
        <v>0</v>
      </c>
      <c r="W422" s="345">
        <f t="shared" si="81"/>
        <v>0</v>
      </c>
      <c r="X422" s="154" t="str">
        <f>""</f>
        <v/>
      </c>
      <c r="Y422" s="355" t="str">
        <f>IF(Tableau_Complet[[#This Row],[ÉLÉMENTS]]="","",Tableau_Complet[[#This Row],[ÉLÉMENTS]])</f>
        <v/>
      </c>
      <c r="Z422" s="356" t="str">
        <f>IF(Tableau_Complet[[#This Row],[NIVEAU DE PRIORITÉ]]="","",Tableau_Complet[[#This Row],[NIVEAU DE PRIORITÉ]])</f>
        <v/>
      </c>
      <c r="AA422" s="356" t="str">
        <f>IF(Tableau_Complet[[#This Row],[COÛTS DE REMPLACEMENT (dollars 2024) avant Taxes]]="","",Tableau_Complet[[#This Row],[COÛTS DE REMPLACEMENT (dollars 2024) avant Taxes]])</f>
        <v/>
      </c>
      <c r="AB422" s="273" t="s">
        <v>121</v>
      </c>
      <c r="AC422" s="273" t="s">
        <v>127</v>
      </c>
      <c r="AD422" s="273" t="s">
        <v>127</v>
      </c>
      <c r="AE422" s="356" t="str">
        <f t="shared" si="82"/>
        <v/>
      </c>
      <c r="AF422" s="356" t="str">
        <f t="shared" si="83"/>
        <v/>
      </c>
      <c r="AG422" s="356" t="str">
        <f t="shared" si="84"/>
        <v/>
      </c>
      <c r="AP422" s="30"/>
      <c r="AR422" s="31"/>
      <c r="AS422" s="17"/>
      <c r="AT422" s="30"/>
      <c r="AU422" s="31"/>
      <c r="AY422" s="18"/>
      <c r="AZ422" s="32"/>
    </row>
    <row r="423" spans="1:52" s="21" customFormat="1" ht="54" x14ac:dyDescent="0.25">
      <c r="A423" s="274" t="s">
        <v>480</v>
      </c>
      <c r="B423" s="274"/>
      <c r="C423" s="275" t="s">
        <v>481</v>
      </c>
      <c r="D423" s="275"/>
      <c r="E423" s="275"/>
      <c r="F423" s="275"/>
      <c r="G423" s="275"/>
      <c r="H423" s="276"/>
      <c r="I423" s="277"/>
      <c r="J423" s="278"/>
      <c r="K423" s="279"/>
      <c r="L423" s="280"/>
      <c r="M423" s="281"/>
      <c r="N423" s="282"/>
      <c r="O423" s="274"/>
      <c r="P423" s="283">
        <f t="shared" si="85"/>
        <v>0</v>
      </c>
      <c r="Q423" s="284">
        <f t="shared" si="86"/>
        <v>0</v>
      </c>
      <c r="R423" s="284">
        <f t="shared" si="87"/>
        <v>0</v>
      </c>
      <c r="S423" s="285">
        <f t="shared" si="88"/>
        <v>0</v>
      </c>
      <c r="T423" s="286">
        <f t="shared" si="78"/>
        <v>0</v>
      </c>
      <c r="U423" s="287">
        <f t="shared" si="79"/>
        <v>0</v>
      </c>
      <c r="V423" s="287">
        <f t="shared" si="80"/>
        <v>0</v>
      </c>
      <c r="W423" s="287">
        <f t="shared" si="81"/>
        <v>0</v>
      </c>
      <c r="X423" s="288" t="str">
        <f>""</f>
        <v/>
      </c>
      <c r="Y423" s="289" t="str">
        <f>IF(Tableau_Complet[[#This Row],[ÉLÉMENTS]]="","",Tableau_Complet[[#This Row],[ÉLÉMENTS]])</f>
        <v>ÉQUIPEMENTS ET AMEUBLEMENTS (aire commune)</v>
      </c>
      <c r="Z423" s="288" t="str">
        <f>IF(Tableau_Complet[[#This Row],[NIVEAU DE PRIORITÉ]]="","",Tableau_Complet[[#This Row],[NIVEAU DE PRIORITÉ]])</f>
        <v/>
      </c>
      <c r="AA423" s="288" t="str">
        <f>IF(Tableau_Complet[[#This Row],[COÛTS DE REMPLACEMENT (dollars 2024) avant Taxes]]="","",Tableau_Complet[[#This Row],[COÛTS DE REMPLACEMENT (dollars 2024) avant Taxes]])</f>
        <v/>
      </c>
      <c r="AB423" s="288" t="s">
        <v>121</v>
      </c>
      <c r="AC423" s="288" t="s">
        <v>121</v>
      </c>
      <c r="AD423" s="288" t="s">
        <v>121</v>
      </c>
      <c r="AE423" s="288" t="str">
        <f t="shared" si="82"/>
        <v/>
      </c>
      <c r="AF423" s="288" t="str">
        <f t="shared" si="83"/>
        <v/>
      </c>
      <c r="AG423" s="288" t="str">
        <f t="shared" si="84"/>
        <v/>
      </c>
      <c r="AP423" s="22"/>
      <c r="AR423" s="23"/>
      <c r="AS423" s="13"/>
      <c r="AT423" s="22"/>
      <c r="AU423" s="23"/>
      <c r="AY423" s="14"/>
      <c r="AZ423" s="24"/>
    </row>
    <row r="424" spans="1:52" s="137" customFormat="1" ht="75" customHeight="1" x14ac:dyDescent="0.25">
      <c r="A424" s="73"/>
      <c r="B424" s="73"/>
      <c r="C424" s="74"/>
      <c r="D424" s="74"/>
      <c r="E424" s="74"/>
      <c r="F424" s="74"/>
      <c r="G424" s="74"/>
      <c r="H424" s="75"/>
      <c r="I424" s="76"/>
      <c r="J424" s="77"/>
      <c r="K424" s="78"/>
      <c r="L424" s="79"/>
      <c r="M424" s="251"/>
      <c r="N424" s="338"/>
      <c r="O424" s="269"/>
      <c r="P424" s="346">
        <f>IF(M424="Urgent",L424,0)</f>
        <v>0</v>
      </c>
      <c r="Q424" s="347">
        <f>IF(M424="Prioritaire",L424,0)</f>
        <v>0</v>
      </c>
      <c r="R424" s="347">
        <f>IF(M424="Requis",L424,0)</f>
        <v>0</v>
      </c>
      <c r="S424" s="348">
        <f>IF(M424="Recommandé",L424,0)</f>
        <v>0</v>
      </c>
      <c r="T424" s="349">
        <f t="shared" si="78"/>
        <v>0</v>
      </c>
      <c r="U424" s="345">
        <f t="shared" si="79"/>
        <v>0</v>
      </c>
      <c r="V424" s="345">
        <f t="shared" si="80"/>
        <v>0</v>
      </c>
      <c r="W424" s="345">
        <f t="shared" si="81"/>
        <v>0</v>
      </c>
      <c r="X424" s="154" t="str">
        <f>""</f>
        <v/>
      </c>
      <c r="Y424" s="355" t="str">
        <f>IF(Tableau_Complet[[#This Row],[ÉLÉMENTS]]="","",Tableau_Complet[[#This Row],[ÉLÉMENTS]])</f>
        <v/>
      </c>
      <c r="Z424" s="356" t="str">
        <f>IF(Tableau_Complet[[#This Row],[NIVEAU DE PRIORITÉ]]="","",Tableau_Complet[[#This Row],[NIVEAU DE PRIORITÉ]])</f>
        <v/>
      </c>
      <c r="AA424" s="356" t="str">
        <f>IF(Tableau_Complet[[#This Row],[COÛTS DE REMPLACEMENT (dollars 2024) avant Taxes]]="","",Tableau_Complet[[#This Row],[COÛTS DE REMPLACEMENT (dollars 2024) avant Taxes]])</f>
        <v/>
      </c>
      <c r="AB424" s="273" t="s">
        <v>121</v>
      </c>
      <c r="AC424" s="273" t="s">
        <v>127</v>
      </c>
      <c r="AD424" s="273" t="s">
        <v>127</v>
      </c>
      <c r="AE424" s="356" t="str">
        <f t="shared" si="82"/>
        <v/>
      </c>
      <c r="AF424" s="356" t="str">
        <f t="shared" si="83"/>
        <v/>
      </c>
      <c r="AG424" s="356" t="str">
        <f t="shared" si="84"/>
        <v/>
      </c>
      <c r="AP424" s="138"/>
      <c r="AR424" s="139"/>
      <c r="AS424" s="140"/>
      <c r="AT424" s="138"/>
      <c r="AU424" s="139"/>
      <c r="AY424" s="141"/>
      <c r="AZ424" s="142"/>
    </row>
    <row r="425" spans="1:52" s="29" customFormat="1" ht="18" x14ac:dyDescent="0.25">
      <c r="A425" s="73"/>
      <c r="B425" s="73"/>
      <c r="C425" s="74"/>
      <c r="D425" s="74"/>
      <c r="E425" s="74"/>
      <c r="F425" s="74"/>
      <c r="G425" s="74"/>
      <c r="H425" s="75"/>
      <c r="I425" s="76"/>
      <c r="J425" s="77"/>
      <c r="K425" s="78"/>
      <c r="L425" s="79"/>
      <c r="M425" s="251"/>
      <c r="N425" s="338"/>
      <c r="O425" s="269"/>
      <c r="P425" s="346">
        <f>IF(M425="Urgent",L425,0)</f>
        <v>0</v>
      </c>
      <c r="Q425" s="347">
        <f>IF(M425="Prioritaire",L425,0)</f>
        <v>0</v>
      </c>
      <c r="R425" s="347">
        <f>IF(M425="Requis",L425,0)</f>
        <v>0</v>
      </c>
      <c r="S425" s="348">
        <f>IF(M425="Recommandé",L425,0)</f>
        <v>0</v>
      </c>
      <c r="T425" s="349">
        <f t="shared" si="78"/>
        <v>0</v>
      </c>
      <c r="U425" s="345">
        <f t="shared" si="79"/>
        <v>0</v>
      </c>
      <c r="V425" s="345">
        <f t="shared" si="80"/>
        <v>0</v>
      </c>
      <c r="W425" s="345">
        <f t="shared" si="81"/>
        <v>0</v>
      </c>
      <c r="X425" s="154" t="str">
        <f>""</f>
        <v/>
      </c>
      <c r="Y425" s="355" t="str">
        <f>IF(Tableau_Complet[[#This Row],[ÉLÉMENTS]]="","",Tableau_Complet[[#This Row],[ÉLÉMENTS]])</f>
        <v/>
      </c>
      <c r="Z425" s="356" t="str">
        <f>IF(Tableau_Complet[[#This Row],[NIVEAU DE PRIORITÉ]]="","",Tableau_Complet[[#This Row],[NIVEAU DE PRIORITÉ]])</f>
        <v/>
      </c>
      <c r="AA425" s="356" t="str">
        <f>IF(Tableau_Complet[[#This Row],[COÛTS DE REMPLACEMENT (dollars 2024) avant Taxes]]="","",Tableau_Complet[[#This Row],[COÛTS DE REMPLACEMENT (dollars 2024) avant Taxes]])</f>
        <v/>
      </c>
      <c r="AB425" s="273" t="s">
        <v>121</v>
      </c>
      <c r="AC425" s="273" t="s">
        <v>127</v>
      </c>
      <c r="AD425" s="273" t="s">
        <v>127</v>
      </c>
      <c r="AE425" s="356" t="str">
        <f t="shared" si="82"/>
        <v/>
      </c>
      <c r="AF425" s="356" t="str">
        <f t="shared" si="83"/>
        <v/>
      </c>
      <c r="AG425" s="356" t="str">
        <f t="shared" si="84"/>
        <v/>
      </c>
      <c r="AP425" s="30"/>
      <c r="AR425" s="31"/>
      <c r="AS425" s="17"/>
      <c r="AT425" s="30"/>
      <c r="AU425" s="31"/>
      <c r="AY425" s="18"/>
      <c r="AZ425" s="32"/>
    </row>
    <row r="426" spans="1:52" s="29" customFormat="1" ht="18" x14ac:dyDescent="0.25">
      <c r="A426" s="73"/>
      <c r="B426" s="73"/>
      <c r="C426" s="74"/>
      <c r="D426" s="74"/>
      <c r="E426" s="74"/>
      <c r="F426" s="74"/>
      <c r="G426" s="74"/>
      <c r="H426" s="75"/>
      <c r="I426" s="76"/>
      <c r="J426" s="77"/>
      <c r="K426" s="78"/>
      <c r="L426" s="79"/>
      <c r="M426" s="250"/>
      <c r="N426" s="337"/>
      <c r="O426" s="269"/>
      <c r="P426" s="346">
        <f t="shared" si="85"/>
        <v>0</v>
      </c>
      <c r="Q426" s="347">
        <f t="shared" si="86"/>
        <v>0</v>
      </c>
      <c r="R426" s="347">
        <f t="shared" si="87"/>
        <v>0</v>
      </c>
      <c r="S426" s="348">
        <f t="shared" si="88"/>
        <v>0</v>
      </c>
      <c r="T426" s="349">
        <f t="shared" si="78"/>
        <v>0</v>
      </c>
      <c r="U426" s="345">
        <f t="shared" si="79"/>
        <v>0</v>
      </c>
      <c r="V426" s="345">
        <f t="shared" si="80"/>
        <v>0</v>
      </c>
      <c r="W426" s="345">
        <f t="shared" si="81"/>
        <v>0</v>
      </c>
      <c r="X426" s="154" t="str">
        <f>""</f>
        <v/>
      </c>
      <c r="Y426" s="355" t="str">
        <f>IF(Tableau_Complet[[#This Row],[ÉLÉMENTS]]="","",Tableau_Complet[[#This Row],[ÉLÉMENTS]])</f>
        <v/>
      </c>
      <c r="Z426" s="356" t="str">
        <f>IF(Tableau_Complet[[#This Row],[NIVEAU DE PRIORITÉ]]="","",Tableau_Complet[[#This Row],[NIVEAU DE PRIORITÉ]])</f>
        <v/>
      </c>
      <c r="AA426" s="356" t="str">
        <f>IF(Tableau_Complet[[#This Row],[COÛTS DE REMPLACEMENT (dollars 2024) avant Taxes]]="","",Tableau_Complet[[#This Row],[COÛTS DE REMPLACEMENT (dollars 2024) avant Taxes]])</f>
        <v/>
      </c>
      <c r="AB426" s="273" t="s">
        <v>121</v>
      </c>
      <c r="AC426" s="273" t="s">
        <v>127</v>
      </c>
      <c r="AD426" s="273" t="s">
        <v>127</v>
      </c>
      <c r="AE426" s="356" t="str">
        <f t="shared" si="82"/>
        <v/>
      </c>
      <c r="AF426" s="356" t="str">
        <f t="shared" si="83"/>
        <v/>
      </c>
      <c r="AG426" s="356" t="str">
        <f t="shared" si="84"/>
        <v/>
      </c>
      <c r="AP426" s="30"/>
      <c r="AR426" s="31"/>
      <c r="AS426" s="17"/>
      <c r="AT426" s="30"/>
      <c r="AU426" s="31"/>
      <c r="AY426" s="18"/>
      <c r="AZ426" s="32"/>
    </row>
    <row r="427" spans="1:52" s="21" customFormat="1" ht="36" x14ac:dyDescent="0.25">
      <c r="A427" s="124" t="s">
        <v>482</v>
      </c>
      <c r="B427" s="124"/>
      <c r="C427" s="125" t="s">
        <v>483</v>
      </c>
      <c r="D427" s="125"/>
      <c r="E427" s="125"/>
      <c r="F427" s="125"/>
      <c r="G427" s="125"/>
      <c r="H427" s="126"/>
      <c r="I427" s="127"/>
      <c r="J427" s="128"/>
      <c r="K427" s="129"/>
      <c r="L427" s="130"/>
      <c r="M427" s="131"/>
      <c r="N427" s="132">
        <f>SUM(L428:L430)</f>
        <v>0</v>
      </c>
      <c r="O427" s="124"/>
      <c r="P427" s="121">
        <f t="shared" si="85"/>
        <v>0</v>
      </c>
      <c r="Q427" s="122">
        <f t="shared" si="86"/>
        <v>0</v>
      </c>
      <c r="R427" s="122">
        <f t="shared" si="87"/>
        <v>0</v>
      </c>
      <c r="S427" s="123">
        <f t="shared" si="88"/>
        <v>0</v>
      </c>
      <c r="T427" s="133">
        <f t="shared" si="78"/>
        <v>0</v>
      </c>
      <c r="U427" s="134">
        <f t="shared" si="79"/>
        <v>0</v>
      </c>
      <c r="V427" s="134">
        <f t="shared" si="80"/>
        <v>0</v>
      </c>
      <c r="W427" s="134">
        <f t="shared" si="81"/>
        <v>0</v>
      </c>
      <c r="X427" s="135" t="str">
        <f>""</f>
        <v/>
      </c>
      <c r="Y427" s="136" t="str">
        <f>IF(Tableau_Complet[[#This Row],[ÉLÉMENTS]]="","",Tableau_Complet[[#This Row],[ÉLÉMENTS]])</f>
        <v>ÉQUIPEMENTS de buanderie</v>
      </c>
      <c r="Z427" s="135" t="str">
        <f>IF(Tableau_Complet[[#This Row],[NIVEAU DE PRIORITÉ]]="","",Tableau_Complet[[#This Row],[NIVEAU DE PRIORITÉ]])</f>
        <v/>
      </c>
      <c r="AA427" s="135" t="str">
        <f>IF(Tableau_Complet[[#This Row],[COÛTS DE REMPLACEMENT (dollars 2024) avant Taxes]]="","",Tableau_Complet[[#This Row],[COÛTS DE REMPLACEMENT (dollars 2024) avant Taxes]])</f>
        <v/>
      </c>
      <c r="AB427" s="135" t="s">
        <v>121</v>
      </c>
      <c r="AC427" s="135" t="s">
        <v>121</v>
      </c>
      <c r="AD427" s="135" t="s">
        <v>121</v>
      </c>
      <c r="AE427" s="135" t="str">
        <f t="shared" si="82"/>
        <v/>
      </c>
      <c r="AF427" s="135" t="str">
        <f t="shared" si="83"/>
        <v/>
      </c>
      <c r="AG427" s="135" t="str">
        <f t="shared" si="84"/>
        <v/>
      </c>
      <c r="AP427" s="22"/>
      <c r="AR427" s="23"/>
      <c r="AS427" s="13"/>
      <c r="AT427" s="22"/>
      <c r="AU427" s="23"/>
      <c r="AY427" s="14"/>
      <c r="AZ427" s="24"/>
    </row>
    <row r="428" spans="1:52" s="137" customFormat="1" ht="75" customHeight="1" x14ac:dyDescent="0.25">
      <c r="A428" s="73"/>
      <c r="B428" s="73"/>
      <c r="C428" s="74"/>
      <c r="D428" s="74"/>
      <c r="E428" s="74"/>
      <c r="F428" s="74"/>
      <c r="G428" s="74"/>
      <c r="H428" s="75"/>
      <c r="I428" s="76"/>
      <c r="J428" s="77"/>
      <c r="K428" s="78"/>
      <c r="L428" s="79"/>
      <c r="M428" s="251"/>
      <c r="N428" s="339"/>
      <c r="O428" s="269"/>
      <c r="P428" s="346">
        <f>IF(M428="Urgent",L428,0)</f>
        <v>0</v>
      </c>
      <c r="Q428" s="347">
        <f>IF(M428="Prioritaire",L428,0)</f>
        <v>0</v>
      </c>
      <c r="R428" s="347">
        <f>IF(M428="Requis",L428,0)</f>
        <v>0</v>
      </c>
      <c r="S428" s="348">
        <f>IF(M428="Recommandé",L428,0)</f>
        <v>0</v>
      </c>
      <c r="T428" s="349">
        <f t="shared" si="78"/>
        <v>0</v>
      </c>
      <c r="U428" s="345">
        <f t="shared" si="79"/>
        <v>0</v>
      </c>
      <c r="V428" s="345">
        <f t="shared" si="80"/>
        <v>0</v>
      </c>
      <c r="W428" s="345">
        <f t="shared" si="81"/>
        <v>0</v>
      </c>
      <c r="X428" s="154" t="str">
        <f>""</f>
        <v/>
      </c>
      <c r="Y428" s="355" t="str">
        <f>IF(Tableau_Complet[[#This Row],[ÉLÉMENTS]]="","",Tableau_Complet[[#This Row],[ÉLÉMENTS]])</f>
        <v/>
      </c>
      <c r="Z428" s="356" t="str">
        <f>IF(Tableau_Complet[[#This Row],[NIVEAU DE PRIORITÉ]]="","",Tableau_Complet[[#This Row],[NIVEAU DE PRIORITÉ]])</f>
        <v/>
      </c>
      <c r="AA428" s="356" t="str">
        <f>IF(Tableau_Complet[[#This Row],[COÛTS DE REMPLACEMENT (dollars 2024) avant Taxes]]="","",Tableau_Complet[[#This Row],[COÛTS DE REMPLACEMENT (dollars 2024) avant Taxes]])</f>
        <v/>
      </c>
      <c r="AB428" s="273" t="s">
        <v>121</v>
      </c>
      <c r="AC428" s="273" t="s">
        <v>127</v>
      </c>
      <c r="AD428" s="273" t="s">
        <v>127</v>
      </c>
      <c r="AE428" s="356" t="str">
        <f t="shared" si="82"/>
        <v/>
      </c>
      <c r="AF428" s="356" t="str">
        <f t="shared" si="83"/>
        <v/>
      </c>
      <c r="AG428" s="356" t="str">
        <f t="shared" si="84"/>
        <v/>
      </c>
      <c r="AP428" s="138"/>
      <c r="AR428" s="139"/>
      <c r="AS428" s="140"/>
      <c r="AT428" s="138"/>
      <c r="AU428" s="139"/>
      <c r="AY428" s="141"/>
      <c r="AZ428" s="142"/>
    </row>
    <row r="429" spans="1:52" s="29" customFormat="1" ht="18" x14ac:dyDescent="0.25">
      <c r="A429" s="73"/>
      <c r="B429" s="73"/>
      <c r="C429" s="74"/>
      <c r="D429" s="74"/>
      <c r="E429" s="74"/>
      <c r="F429" s="74"/>
      <c r="G429" s="74"/>
      <c r="H429" s="75"/>
      <c r="I429" s="76"/>
      <c r="J429" s="77"/>
      <c r="K429" s="78"/>
      <c r="L429" s="79"/>
      <c r="M429" s="251"/>
      <c r="N429" s="339"/>
      <c r="O429" s="269"/>
      <c r="P429" s="346">
        <f>IF(M429="Urgent",L429,0)</f>
        <v>0</v>
      </c>
      <c r="Q429" s="347">
        <f>IF(M429="Prioritaire",L429,0)</f>
        <v>0</v>
      </c>
      <c r="R429" s="347">
        <f>IF(M429="Requis",L429,0)</f>
        <v>0</v>
      </c>
      <c r="S429" s="348">
        <f>IF(M429="Recommandé",L429,0)</f>
        <v>0</v>
      </c>
      <c r="T429" s="349">
        <f t="shared" si="78"/>
        <v>0</v>
      </c>
      <c r="U429" s="345">
        <f t="shared" si="79"/>
        <v>0</v>
      </c>
      <c r="V429" s="345">
        <f t="shared" si="80"/>
        <v>0</v>
      </c>
      <c r="W429" s="345">
        <f t="shared" si="81"/>
        <v>0</v>
      </c>
      <c r="X429" s="154" t="str">
        <f>""</f>
        <v/>
      </c>
      <c r="Y429" s="355" t="str">
        <f>IF(Tableau_Complet[[#This Row],[ÉLÉMENTS]]="","",Tableau_Complet[[#This Row],[ÉLÉMENTS]])</f>
        <v/>
      </c>
      <c r="Z429" s="356" t="str">
        <f>IF(Tableau_Complet[[#This Row],[NIVEAU DE PRIORITÉ]]="","",Tableau_Complet[[#This Row],[NIVEAU DE PRIORITÉ]])</f>
        <v/>
      </c>
      <c r="AA429" s="356" t="str">
        <f>IF(Tableau_Complet[[#This Row],[COÛTS DE REMPLACEMENT (dollars 2024) avant Taxes]]="","",Tableau_Complet[[#This Row],[COÛTS DE REMPLACEMENT (dollars 2024) avant Taxes]])</f>
        <v/>
      </c>
      <c r="AB429" s="273" t="s">
        <v>121</v>
      </c>
      <c r="AC429" s="273" t="s">
        <v>127</v>
      </c>
      <c r="AD429" s="273" t="s">
        <v>127</v>
      </c>
      <c r="AE429" s="356" t="str">
        <f t="shared" si="82"/>
        <v/>
      </c>
      <c r="AF429" s="356" t="str">
        <f t="shared" si="83"/>
        <v/>
      </c>
      <c r="AG429" s="356" t="str">
        <f t="shared" si="84"/>
        <v/>
      </c>
      <c r="AP429" s="30"/>
      <c r="AR429" s="31"/>
      <c r="AS429" s="17"/>
      <c r="AT429" s="30"/>
      <c r="AU429" s="31"/>
      <c r="AY429" s="18"/>
      <c r="AZ429" s="32"/>
    </row>
    <row r="430" spans="1:52" s="29" customFormat="1" ht="18" x14ac:dyDescent="0.25">
      <c r="A430" s="73"/>
      <c r="B430" s="73"/>
      <c r="C430" s="74"/>
      <c r="D430" s="74"/>
      <c r="E430" s="74"/>
      <c r="F430" s="74"/>
      <c r="G430" s="74"/>
      <c r="H430" s="75"/>
      <c r="I430" s="76"/>
      <c r="J430" s="77"/>
      <c r="K430" s="78"/>
      <c r="L430" s="79"/>
      <c r="M430" s="250"/>
      <c r="N430" s="340"/>
      <c r="O430" s="269"/>
      <c r="P430" s="346">
        <f t="shared" si="85"/>
        <v>0</v>
      </c>
      <c r="Q430" s="347">
        <f t="shared" si="86"/>
        <v>0</v>
      </c>
      <c r="R430" s="347">
        <f t="shared" si="87"/>
        <v>0</v>
      </c>
      <c r="S430" s="348">
        <f t="shared" si="88"/>
        <v>0</v>
      </c>
      <c r="T430" s="349">
        <f t="shared" si="78"/>
        <v>0</v>
      </c>
      <c r="U430" s="345">
        <f t="shared" si="79"/>
        <v>0</v>
      </c>
      <c r="V430" s="345">
        <f t="shared" si="80"/>
        <v>0</v>
      </c>
      <c r="W430" s="345">
        <f t="shared" si="81"/>
        <v>0</v>
      </c>
      <c r="X430" s="154" t="str">
        <f>""</f>
        <v/>
      </c>
      <c r="Y430" s="355" t="str">
        <f>IF(Tableau_Complet[[#This Row],[ÉLÉMENTS]]="","",Tableau_Complet[[#This Row],[ÉLÉMENTS]])</f>
        <v/>
      </c>
      <c r="Z430" s="356" t="str">
        <f>IF(Tableau_Complet[[#This Row],[NIVEAU DE PRIORITÉ]]="","",Tableau_Complet[[#This Row],[NIVEAU DE PRIORITÉ]])</f>
        <v/>
      </c>
      <c r="AA430" s="356" t="str">
        <f>IF(Tableau_Complet[[#This Row],[COÛTS DE REMPLACEMENT (dollars 2024) avant Taxes]]="","",Tableau_Complet[[#This Row],[COÛTS DE REMPLACEMENT (dollars 2024) avant Taxes]])</f>
        <v/>
      </c>
      <c r="AB430" s="273" t="s">
        <v>121</v>
      </c>
      <c r="AC430" s="273" t="s">
        <v>127</v>
      </c>
      <c r="AD430" s="273" t="s">
        <v>127</v>
      </c>
      <c r="AE430" s="356" t="str">
        <f t="shared" si="82"/>
        <v/>
      </c>
      <c r="AF430" s="356" t="str">
        <f t="shared" si="83"/>
        <v/>
      </c>
      <c r="AG430" s="356" t="str">
        <f t="shared" si="84"/>
        <v/>
      </c>
      <c r="AP430" s="30"/>
      <c r="AR430" s="31"/>
      <c r="AS430" s="17"/>
      <c r="AT430" s="30"/>
      <c r="AU430" s="31"/>
      <c r="AY430" s="18"/>
      <c r="AZ430" s="32"/>
    </row>
    <row r="431" spans="1:52" s="21" customFormat="1" ht="54" x14ac:dyDescent="0.25">
      <c r="A431" s="124" t="s">
        <v>484</v>
      </c>
      <c r="B431" s="124"/>
      <c r="C431" s="125" t="s">
        <v>485</v>
      </c>
      <c r="D431" s="125"/>
      <c r="E431" s="125"/>
      <c r="F431" s="125"/>
      <c r="G431" s="125"/>
      <c r="H431" s="126"/>
      <c r="I431" s="127"/>
      <c r="J431" s="128"/>
      <c r="K431" s="129"/>
      <c r="L431" s="130"/>
      <c r="M431" s="131"/>
      <c r="N431" s="132">
        <f>SUM(L432:L434)</f>
        <v>0</v>
      </c>
      <c r="O431" s="124"/>
      <c r="P431" s="121">
        <f t="shared" si="85"/>
        <v>0</v>
      </c>
      <c r="Q431" s="122">
        <f t="shared" si="86"/>
        <v>0</v>
      </c>
      <c r="R431" s="122">
        <f t="shared" si="87"/>
        <v>0</v>
      </c>
      <c r="S431" s="123">
        <f t="shared" si="88"/>
        <v>0</v>
      </c>
      <c r="T431" s="133">
        <f t="shared" si="78"/>
        <v>0</v>
      </c>
      <c r="U431" s="134">
        <f t="shared" si="79"/>
        <v>0</v>
      </c>
      <c r="V431" s="134">
        <f t="shared" si="80"/>
        <v>0</v>
      </c>
      <c r="W431" s="134">
        <f t="shared" si="81"/>
        <v>0</v>
      </c>
      <c r="X431" s="135" t="str">
        <f>""</f>
        <v/>
      </c>
      <c r="Y431" s="136" t="str">
        <f>IF(Tableau_Complet[[#This Row],[ÉLÉMENTS]]="","",Tableau_Complet[[#This Row],[ÉLÉMENTS]])</f>
        <v>ÉQUIPEMENTS de vestiere et SDB commune</v>
      </c>
      <c r="Z431" s="135" t="str">
        <f>IF(Tableau_Complet[[#This Row],[NIVEAU DE PRIORITÉ]]="","",Tableau_Complet[[#This Row],[NIVEAU DE PRIORITÉ]])</f>
        <v/>
      </c>
      <c r="AA431" s="135" t="str">
        <f>IF(Tableau_Complet[[#This Row],[COÛTS DE REMPLACEMENT (dollars 2024) avant Taxes]]="","",Tableau_Complet[[#This Row],[COÛTS DE REMPLACEMENT (dollars 2024) avant Taxes]])</f>
        <v/>
      </c>
      <c r="AB431" s="135" t="s">
        <v>121</v>
      </c>
      <c r="AC431" s="135" t="s">
        <v>121</v>
      </c>
      <c r="AD431" s="135" t="s">
        <v>121</v>
      </c>
      <c r="AE431" s="135" t="str">
        <f t="shared" si="82"/>
        <v/>
      </c>
      <c r="AF431" s="135" t="str">
        <f t="shared" si="83"/>
        <v/>
      </c>
      <c r="AG431" s="135" t="str">
        <f t="shared" si="84"/>
        <v/>
      </c>
      <c r="AP431" s="22"/>
      <c r="AR431" s="23"/>
      <c r="AS431" s="13"/>
      <c r="AT431" s="22"/>
      <c r="AU431" s="23"/>
      <c r="AY431" s="14"/>
      <c r="AZ431" s="24"/>
    </row>
    <row r="432" spans="1:52" s="137" customFormat="1" ht="75" customHeight="1" x14ac:dyDescent="0.25">
      <c r="A432" s="73"/>
      <c r="B432" s="73"/>
      <c r="C432" s="74"/>
      <c r="D432" s="74"/>
      <c r="E432" s="74"/>
      <c r="F432" s="74"/>
      <c r="G432" s="74"/>
      <c r="H432" s="75"/>
      <c r="I432" s="76"/>
      <c r="J432" s="77"/>
      <c r="K432" s="78"/>
      <c r="L432" s="79"/>
      <c r="M432" s="251"/>
      <c r="N432" s="338"/>
      <c r="O432" s="269"/>
      <c r="P432" s="346">
        <f>IF(M432="Urgent",L432,0)</f>
        <v>0</v>
      </c>
      <c r="Q432" s="347">
        <f>IF(M432="Prioritaire",L432,0)</f>
        <v>0</v>
      </c>
      <c r="R432" s="347">
        <f>IF(M432="Requis",L432,0)</f>
        <v>0</v>
      </c>
      <c r="S432" s="348">
        <f>IF(M432="Recommandé",L432,0)</f>
        <v>0</v>
      </c>
      <c r="T432" s="349">
        <f t="shared" si="78"/>
        <v>0</v>
      </c>
      <c r="U432" s="345">
        <f t="shared" si="79"/>
        <v>0</v>
      </c>
      <c r="V432" s="345">
        <f t="shared" si="80"/>
        <v>0</v>
      </c>
      <c r="W432" s="345">
        <f t="shared" si="81"/>
        <v>0</v>
      </c>
      <c r="X432" s="154" t="str">
        <f>""</f>
        <v/>
      </c>
      <c r="Y432" s="355" t="str">
        <f>IF(Tableau_Complet[[#This Row],[ÉLÉMENTS]]="","",Tableau_Complet[[#This Row],[ÉLÉMENTS]])</f>
        <v/>
      </c>
      <c r="Z432" s="356" t="str">
        <f>IF(Tableau_Complet[[#This Row],[NIVEAU DE PRIORITÉ]]="","",Tableau_Complet[[#This Row],[NIVEAU DE PRIORITÉ]])</f>
        <v/>
      </c>
      <c r="AA432" s="356" t="str">
        <f>IF(Tableau_Complet[[#This Row],[COÛTS DE REMPLACEMENT (dollars 2024) avant Taxes]]="","",Tableau_Complet[[#This Row],[COÛTS DE REMPLACEMENT (dollars 2024) avant Taxes]])</f>
        <v/>
      </c>
      <c r="AB432" s="273" t="s">
        <v>121</v>
      </c>
      <c r="AC432" s="273" t="s">
        <v>127</v>
      </c>
      <c r="AD432" s="273" t="s">
        <v>127</v>
      </c>
      <c r="AE432" s="356" t="str">
        <f t="shared" si="82"/>
        <v/>
      </c>
      <c r="AF432" s="356" t="str">
        <f t="shared" si="83"/>
        <v/>
      </c>
      <c r="AG432" s="356" t="str">
        <f t="shared" si="84"/>
        <v/>
      </c>
      <c r="AP432" s="138"/>
      <c r="AR432" s="139"/>
      <c r="AS432" s="140"/>
      <c r="AT432" s="138"/>
      <c r="AU432" s="139"/>
      <c r="AY432" s="141"/>
      <c r="AZ432" s="142"/>
    </row>
    <row r="433" spans="1:52" s="29" customFormat="1" ht="18" x14ac:dyDescent="0.25">
      <c r="A433" s="73"/>
      <c r="B433" s="73"/>
      <c r="C433" s="74"/>
      <c r="D433" s="74"/>
      <c r="E433" s="74"/>
      <c r="F433" s="74"/>
      <c r="G433" s="74"/>
      <c r="H433" s="75"/>
      <c r="I433" s="76"/>
      <c r="J433" s="77"/>
      <c r="K433" s="78"/>
      <c r="L433" s="79"/>
      <c r="M433" s="251"/>
      <c r="N433" s="338"/>
      <c r="O433" s="269"/>
      <c r="P433" s="346">
        <f>IF(M433="Urgent",L433,0)</f>
        <v>0</v>
      </c>
      <c r="Q433" s="347">
        <f>IF(M433="Prioritaire",L433,0)</f>
        <v>0</v>
      </c>
      <c r="R433" s="347">
        <f>IF(M433="Requis",L433,0)</f>
        <v>0</v>
      </c>
      <c r="S433" s="348">
        <f>IF(M433="Recommandé",L433,0)</f>
        <v>0</v>
      </c>
      <c r="T433" s="349">
        <f t="shared" si="78"/>
        <v>0</v>
      </c>
      <c r="U433" s="345">
        <f t="shared" si="79"/>
        <v>0</v>
      </c>
      <c r="V433" s="345">
        <f t="shared" si="80"/>
        <v>0</v>
      </c>
      <c r="W433" s="345">
        <f t="shared" si="81"/>
        <v>0</v>
      </c>
      <c r="X433" s="154" t="str">
        <f>""</f>
        <v/>
      </c>
      <c r="Y433" s="355" t="str">
        <f>IF(Tableau_Complet[[#This Row],[ÉLÉMENTS]]="","",Tableau_Complet[[#This Row],[ÉLÉMENTS]])</f>
        <v/>
      </c>
      <c r="Z433" s="356" t="str">
        <f>IF(Tableau_Complet[[#This Row],[NIVEAU DE PRIORITÉ]]="","",Tableau_Complet[[#This Row],[NIVEAU DE PRIORITÉ]])</f>
        <v/>
      </c>
      <c r="AA433" s="356" t="str">
        <f>IF(Tableau_Complet[[#This Row],[COÛTS DE REMPLACEMENT (dollars 2024) avant Taxes]]="","",Tableau_Complet[[#This Row],[COÛTS DE REMPLACEMENT (dollars 2024) avant Taxes]])</f>
        <v/>
      </c>
      <c r="AB433" s="273" t="s">
        <v>121</v>
      </c>
      <c r="AC433" s="273" t="s">
        <v>127</v>
      </c>
      <c r="AD433" s="273" t="s">
        <v>127</v>
      </c>
      <c r="AE433" s="356" t="str">
        <f t="shared" si="82"/>
        <v/>
      </c>
      <c r="AF433" s="356" t="str">
        <f t="shared" si="83"/>
        <v/>
      </c>
      <c r="AG433" s="356" t="str">
        <f t="shared" si="84"/>
        <v/>
      </c>
      <c r="AP433" s="30"/>
      <c r="AR433" s="31"/>
      <c r="AS433" s="17"/>
      <c r="AT433" s="30"/>
      <c r="AU433" s="31"/>
      <c r="AY433" s="18"/>
      <c r="AZ433" s="32"/>
    </row>
    <row r="434" spans="1:52" s="29" customFormat="1" ht="18" x14ac:dyDescent="0.25">
      <c r="A434" s="73"/>
      <c r="B434" s="73"/>
      <c r="C434" s="74"/>
      <c r="D434" s="74"/>
      <c r="E434" s="74"/>
      <c r="F434" s="74"/>
      <c r="G434" s="74"/>
      <c r="H434" s="75"/>
      <c r="I434" s="76"/>
      <c r="J434" s="77"/>
      <c r="K434" s="78"/>
      <c r="L434" s="79"/>
      <c r="M434" s="250"/>
      <c r="N434" s="337"/>
      <c r="O434" s="269"/>
      <c r="P434" s="346">
        <f t="shared" si="85"/>
        <v>0</v>
      </c>
      <c r="Q434" s="347">
        <f t="shared" si="86"/>
        <v>0</v>
      </c>
      <c r="R434" s="347">
        <f t="shared" si="87"/>
        <v>0</v>
      </c>
      <c r="S434" s="348">
        <f t="shared" si="88"/>
        <v>0</v>
      </c>
      <c r="T434" s="349">
        <f t="shared" si="78"/>
        <v>0</v>
      </c>
      <c r="U434" s="345">
        <f t="shared" si="79"/>
        <v>0</v>
      </c>
      <c r="V434" s="345">
        <f t="shared" si="80"/>
        <v>0</v>
      </c>
      <c r="W434" s="345">
        <f t="shared" si="81"/>
        <v>0</v>
      </c>
      <c r="X434" s="154" t="str">
        <f>""</f>
        <v/>
      </c>
      <c r="Y434" s="355" t="str">
        <f>IF(Tableau_Complet[[#This Row],[ÉLÉMENTS]]="","",Tableau_Complet[[#This Row],[ÉLÉMENTS]])</f>
        <v/>
      </c>
      <c r="Z434" s="356" t="str">
        <f>IF(Tableau_Complet[[#This Row],[NIVEAU DE PRIORITÉ]]="","",Tableau_Complet[[#This Row],[NIVEAU DE PRIORITÉ]])</f>
        <v/>
      </c>
      <c r="AA434" s="356" t="str">
        <f>IF(Tableau_Complet[[#This Row],[COÛTS DE REMPLACEMENT (dollars 2024) avant Taxes]]="","",Tableau_Complet[[#This Row],[COÛTS DE REMPLACEMENT (dollars 2024) avant Taxes]])</f>
        <v/>
      </c>
      <c r="AB434" s="273" t="s">
        <v>121</v>
      </c>
      <c r="AC434" s="273" t="s">
        <v>127</v>
      </c>
      <c r="AD434" s="273" t="s">
        <v>127</v>
      </c>
      <c r="AE434" s="356" t="str">
        <f t="shared" si="82"/>
        <v/>
      </c>
      <c r="AF434" s="356" t="str">
        <f t="shared" si="83"/>
        <v/>
      </c>
      <c r="AG434" s="356" t="str">
        <f t="shared" si="84"/>
        <v/>
      </c>
      <c r="AP434" s="30"/>
      <c r="AR434" s="31"/>
      <c r="AS434" s="17"/>
      <c r="AT434" s="30"/>
      <c r="AU434" s="31"/>
      <c r="AY434" s="18"/>
      <c r="AZ434" s="32"/>
    </row>
    <row r="435" spans="1:52" s="21" customFormat="1" ht="36" x14ac:dyDescent="0.25">
      <c r="A435" s="124" t="s">
        <v>486</v>
      </c>
      <c r="B435" s="124"/>
      <c r="C435" s="125" t="s">
        <v>487</v>
      </c>
      <c r="D435" s="125"/>
      <c r="E435" s="125"/>
      <c r="F435" s="125"/>
      <c r="G435" s="125"/>
      <c r="H435" s="126"/>
      <c r="I435" s="127"/>
      <c r="J435" s="128"/>
      <c r="K435" s="129"/>
      <c r="L435" s="130"/>
      <c r="M435" s="131"/>
      <c r="N435" s="132">
        <f>SUM(L436:L438)</f>
        <v>0</v>
      </c>
      <c r="O435" s="124"/>
      <c r="P435" s="121">
        <f t="shared" si="85"/>
        <v>0</v>
      </c>
      <c r="Q435" s="122">
        <f t="shared" si="86"/>
        <v>0</v>
      </c>
      <c r="R435" s="122">
        <f t="shared" si="87"/>
        <v>0</v>
      </c>
      <c r="S435" s="123">
        <f t="shared" si="88"/>
        <v>0</v>
      </c>
      <c r="T435" s="133">
        <f t="shared" si="78"/>
        <v>0</v>
      </c>
      <c r="U435" s="134">
        <f t="shared" si="79"/>
        <v>0</v>
      </c>
      <c r="V435" s="134">
        <f t="shared" si="80"/>
        <v>0</v>
      </c>
      <c r="W435" s="134">
        <f t="shared" si="81"/>
        <v>0</v>
      </c>
      <c r="X435" s="135" t="str">
        <f>""</f>
        <v/>
      </c>
      <c r="Y435" s="136" t="str">
        <f>IF(Tableau_Complet[[#This Row],[ÉLÉMENTS]]="","",Tableau_Complet[[#This Row],[ÉLÉMENTS]])</f>
        <v>ÉQUIPEMENTS  de salle d'entrainment</v>
      </c>
      <c r="Z435" s="135" t="str">
        <f>IF(Tableau_Complet[[#This Row],[NIVEAU DE PRIORITÉ]]="","",Tableau_Complet[[#This Row],[NIVEAU DE PRIORITÉ]])</f>
        <v/>
      </c>
      <c r="AA435" s="135" t="str">
        <f>IF(Tableau_Complet[[#This Row],[COÛTS DE REMPLACEMENT (dollars 2024) avant Taxes]]="","",Tableau_Complet[[#This Row],[COÛTS DE REMPLACEMENT (dollars 2024) avant Taxes]])</f>
        <v/>
      </c>
      <c r="AB435" s="135" t="s">
        <v>121</v>
      </c>
      <c r="AC435" s="135" t="s">
        <v>121</v>
      </c>
      <c r="AD435" s="135" t="s">
        <v>121</v>
      </c>
      <c r="AE435" s="135" t="str">
        <f t="shared" si="82"/>
        <v/>
      </c>
      <c r="AF435" s="135" t="str">
        <f t="shared" si="83"/>
        <v/>
      </c>
      <c r="AG435" s="135" t="str">
        <f t="shared" si="84"/>
        <v/>
      </c>
      <c r="AP435" s="22"/>
      <c r="AR435" s="23"/>
      <c r="AS435" s="13"/>
      <c r="AT435" s="22"/>
      <c r="AU435" s="23"/>
      <c r="AY435" s="14"/>
      <c r="AZ435" s="24"/>
    </row>
    <row r="436" spans="1:52" s="137" customFormat="1" ht="75" customHeight="1" x14ac:dyDescent="0.25">
      <c r="A436" s="73"/>
      <c r="B436" s="73"/>
      <c r="C436" s="74"/>
      <c r="D436" s="74"/>
      <c r="E436" s="74"/>
      <c r="F436" s="74"/>
      <c r="G436" s="74"/>
      <c r="H436" s="75"/>
      <c r="I436" s="76"/>
      <c r="J436" s="77"/>
      <c r="K436" s="78"/>
      <c r="L436" s="79"/>
      <c r="M436" s="251"/>
      <c r="N436" s="338"/>
      <c r="O436" s="269"/>
      <c r="P436" s="346">
        <f>IF(M436="Urgent",L436,0)</f>
        <v>0</v>
      </c>
      <c r="Q436" s="347">
        <f>IF(M436="Prioritaire",L436,0)</f>
        <v>0</v>
      </c>
      <c r="R436" s="347">
        <f>IF(M436="Requis",L436,0)</f>
        <v>0</v>
      </c>
      <c r="S436" s="348">
        <f>IF(M436="Recommandé",L436,0)</f>
        <v>0</v>
      </c>
      <c r="T436" s="349">
        <f t="shared" si="78"/>
        <v>0</v>
      </c>
      <c r="U436" s="345">
        <f t="shared" si="79"/>
        <v>0</v>
      </c>
      <c r="V436" s="345">
        <f t="shared" si="80"/>
        <v>0</v>
      </c>
      <c r="W436" s="345">
        <f t="shared" si="81"/>
        <v>0</v>
      </c>
      <c r="X436" s="154" t="str">
        <f>""</f>
        <v/>
      </c>
      <c r="Y436" s="355" t="str">
        <f>IF(Tableau_Complet[[#This Row],[ÉLÉMENTS]]="","",Tableau_Complet[[#This Row],[ÉLÉMENTS]])</f>
        <v/>
      </c>
      <c r="Z436" s="356" t="str">
        <f>IF(Tableau_Complet[[#This Row],[NIVEAU DE PRIORITÉ]]="","",Tableau_Complet[[#This Row],[NIVEAU DE PRIORITÉ]])</f>
        <v/>
      </c>
      <c r="AA436" s="356" t="str">
        <f>IF(Tableau_Complet[[#This Row],[COÛTS DE REMPLACEMENT (dollars 2024) avant Taxes]]="","",Tableau_Complet[[#This Row],[COÛTS DE REMPLACEMENT (dollars 2024) avant Taxes]])</f>
        <v/>
      </c>
      <c r="AB436" s="273" t="s">
        <v>121</v>
      </c>
      <c r="AC436" s="273" t="s">
        <v>127</v>
      </c>
      <c r="AD436" s="273" t="s">
        <v>127</v>
      </c>
      <c r="AE436" s="356" t="str">
        <f t="shared" si="82"/>
        <v/>
      </c>
      <c r="AF436" s="356" t="str">
        <f t="shared" si="83"/>
        <v/>
      </c>
      <c r="AG436" s="356" t="str">
        <f t="shared" si="84"/>
        <v/>
      </c>
      <c r="AP436" s="138"/>
      <c r="AR436" s="139"/>
      <c r="AS436" s="140"/>
      <c r="AT436" s="138"/>
      <c r="AU436" s="139"/>
      <c r="AY436" s="141"/>
      <c r="AZ436" s="142"/>
    </row>
    <row r="437" spans="1:52" s="29" customFormat="1" ht="18" x14ac:dyDescent="0.25">
      <c r="A437" s="73"/>
      <c r="B437" s="73"/>
      <c r="C437" s="74"/>
      <c r="D437" s="74"/>
      <c r="E437" s="74"/>
      <c r="F437" s="74"/>
      <c r="G437" s="74"/>
      <c r="H437" s="75"/>
      <c r="I437" s="76"/>
      <c r="J437" s="77"/>
      <c r="K437" s="78"/>
      <c r="L437" s="79"/>
      <c r="M437" s="251"/>
      <c r="N437" s="338"/>
      <c r="O437" s="269"/>
      <c r="P437" s="346">
        <f>IF(M437="Urgent",L437,0)</f>
        <v>0</v>
      </c>
      <c r="Q437" s="347">
        <f>IF(M437="Prioritaire",L437,0)</f>
        <v>0</v>
      </c>
      <c r="R437" s="347">
        <f>IF(M437="Requis",L437,0)</f>
        <v>0</v>
      </c>
      <c r="S437" s="348">
        <f>IF(M437="Recommandé",L437,0)</f>
        <v>0</v>
      </c>
      <c r="T437" s="349">
        <f t="shared" si="78"/>
        <v>0</v>
      </c>
      <c r="U437" s="345">
        <f t="shared" si="79"/>
        <v>0</v>
      </c>
      <c r="V437" s="345">
        <f t="shared" si="80"/>
        <v>0</v>
      </c>
      <c r="W437" s="345">
        <f t="shared" si="81"/>
        <v>0</v>
      </c>
      <c r="X437" s="154" t="str">
        <f>""</f>
        <v/>
      </c>
      <c r="Y437" s="355" t="str">
        <f>IF(Tableau_Complet[[#This Row],[ÉLÉMENTS]]="","",Tableau_Complet[[#This Row],[ÉLÉMENTS]])</f>
        <v/>
      </c>
      <c r="Z437" s="356" t="str">
        <f>IF(Tableau_Complet[[#This Row],[NIVEAU DE PRIORITÉ]]="","",Tableau_Complet[[#This Row],[NIVEAU DE PRIORITÉ]])</f>
        <v/>
      </c>
      <c r="AA437" s="356" t="str">
        <f>IF(Tableau_Complet[[#This Row],[COÛTS DE REMPLACEMENT (dollars 2024) avant Taxes]]="","",Tableau_Complet[[#This Row],[COÛTS DE REMPLACEMENT (dollars 2024) avant Taxes]])</f>
        <v/>
      </c>
      <c r="AB437" s="273" t="s">
        <v>121</v>
      </c>
      <c r="AC437" s="273" t="s">
        <v>127</v>
      </c>
      <c r="AD437" s="273" t="s">
        <v>127</v>
      </c>
      <c r="AE437" s="356" t="str">
        <f t="shared" si="82"/>
        <v/>
      </c>
      <c r="AF437" s="356" t="str">
        <f t="shared" si="83"/>
        <v/>
      </c>
      <c r="AG437" s="356" t="str">
        <f t="shared" si="84"/>
        <v/>
      </c>
      <c r="AP437" s="30"/>
      <c r="AR437" s="31"/>
      <c r="AS437" s="17"/>
      <c r="AT437" s="30"/>
      <c r="AU437" s="31"/>
      <c r="AY437" s="18"/>
      <c r="AZ437" s="32"/>
    </row>
    <row r="438" spans="1:52" s="29" customFormat="1" ht="18" x14ac:dyDescent="0.25">
      <c r="A438" s="73"/>
      <c r="B438" s="73"/>
      <c r="C438" s="74"/>
      <c r="D438" s="74"/>
      <c r="E438" s="74"/>
      <c r="F438" s="74"/>
      <c r="G438" s="74"/>
      <c r="H438" s="75"/>
      <c r="I438" s="76"/>
      <c r="J438" s="77"/>
      <c r="K438" s="78"/>
      <c r="L438" s="79"/>
      <c r="M438" s="250"/>
      <c r="N438" s="337"/>
      <c r="O438" s="269"/>
      <c r="P438" s="346">
        <f t="shared" si="85"/>
        <v>0</v>
      </c>
      <c r="Q438" s="347">
        <f t="shared" si="86"/>
        <v>0</v>
      </c>
      <c r="R438" s="347">
        <f t="shared" si="87"/>
        <v>0</v>
      </c>
      <c r="S438" s="348">
        <f t="shared" si="88"/>
        <v>0</v>
      </c>
      <c r="T438" s="349">
        <f t="shared" si="78"/>
        <v>0</v>
      </c>
      <c r="U438" s="345">
        <f t="shared" si="79"/>
        <v>0</v>
      </c>
      <c r="V438" s="345">
        <f t="shared" si="80"/>
        <v>0</v>
      </c>
      <c r="W438" s="345">
        <f t="shared" si="81"/>
        <v>0</v>
      </c>
      <c r="X438" s="154" t="str">
        <f>""</f>
        <v/>
      </c>
      <c r="Y438" s="355" t="str">
        <f>IF(Tableau_Complet[[#This Row],[ÉLÉMENTS]]="","",Tableau_Complet[[#This Row],[ÉLÉMENTS]])</f>
        <v/>
      </c>
      <c r="Z438" s="356" t="str">
        <f>IF(Tableau_Complet[[#This Row],[NIVEAU DE PRIORITÉ]]="","",Tableau_Complet[[#This Row],[NIVEAU DE PRIORITÉ]])</f>
        <v/>
      </c>
      <c r="AA438" s="356" t="str">
        <f>IF(Tableau_Complet[[#This Row],[COÛTS DE REMPLACEMENT (dollars 2024) avant Taxes]]="","",Tableau_Complet[[#This Row],[COÛTS DE REMPLACEMENT (dollars 2024) avant Taxes]])</f>
        <v/>
      </c>
      <c r="AB438" s="273" t="s">
        <v>121</v>
      </c>
      <c r="AC438" s="273" t="s">
        <v>127</v>
      </c>
      <c r="AD438" s="273" t="s">
        <v>127</v>
      </c>
      <c r="AE438" s="356" t="str">
        <f t="shared" si="82"/>
        <v/>
      </c>
      <c r="AF438" s="356" t="str">
        <f t="shared" si="83"/>
        <v/>
      </c>
      <c r="AG438" s="356" t="str">
        <f t="shared" si="84"/>
        <v/>
      </c>
      <c r="AP438" s="30"/>
      <c r="AR438" s="31"/>
      <c r="AS438" s="17"/>
      <c r="AT438" s="30"/>
      <c r="AU438" s="31"/>
      <c r="AY438" s="18"/>
      <c r="AZ438" s="32"/>
    </row>
    <row r="439" spans="1:52" s="21" customFormat="1" ht="36" x14ac:dyDescent="0.25">
      <c r="A439" s="124" t="s">
        <v>488</v>
      </c>
      <c r="B439" s="124"/>
      <c r="C439" s="125" t="s">
        <v>489</v>
      </c>
      <c r="D439" s="125"/>
      <c r="E439" s="125"/>
      <c r="F439" s="125"/>
      <c r="G439" s="125"/>
      <c r="H439" s="126"/>
      <c r="I439" s="127"/>
      <c r="J439" s="128"/>
      <c r="K439" s="129"/>
      <c r="L439" s="130"/>
      <c r="M439" s="131"/>
      <c r="N439" s="132">
        <f>SUM(L440:L442)</f>
        <v>0</v>
      </c>
      <c r="O439" s="124"/>
      <c r="P439" s="121">
        <f t="shared" si="85"/>
        <v>0</v>
      </c>
      <c r="Q439" s="122">
        <f t="shared" si="86"/>
        <v>0</v>
      </c>
      <c r="R439" s="122">
        <f t="shared" si="87"/>
        <v>0</v>
      </c>
      <c r="S439" s="123">
        <f t="shared" si="88"/>
        <v>0</v>
      </c>
      <c r="T439" s="133">
        <f t="shared" si="78"/>
        <v>0</v>
      </c>
      <c r="U439" s="134">
        <f t="shared" si="79"/>
        <v>0</v>
      </c>
      <c r="V439" s="134">
        <f t="shared" si="80"/>
        <v>0</v>
      </c>
      <c r="W439" s="134">
        <f t="shared" si="81"/>
        <v>0</v>
      </c>
      <c r="X439" s="135" t="str">
        <f>""</f>
        <v/>
      </c>
      <c r="Y439" s="136" t="str">
        <f>IF(Tableau_Complet[[#This Row],[ÉLÉMENTS]]="","",Tableau_Complet[[#This Row],[ÉLÉMENTS]])</f>
        <v>ÉQUIPEMENTS de bureau</v>
      </c>
      <c r="Z439" s="135" t="str">
        <f>IF(Tableau_Complet[[#This Row],[NIVEAU DE PRIORITÉ]]="","",Tableau_Complet[[#This Row],[NIVEAU DE PRIORITÉ]])</f>
        <v/>
      </c>
      <c r="AA439" s="135" t="str">
        <f>IF(Tableau_Complet[[#This Row],[COÛTS DE REMPLACEMENT (dollars 2024) avant Taxes]]="","",Tableau_Complet[[#This Row],[COÛTS DE REMPLACEMENT (dollars 2024) avant Taxes]])</f>
        <v/>
      </c>
      <c r="AB439" s="135" t="s">
        <v>121</v>
      </c>
      <c r="AC439" s="135" t="s">
        <v>121</v>
      </c>
      <c r="AD439" s="135" t="s">
        <v>121</v>
      </c>
      <c r="AE439" s="135" t="str">
        <f t="shared" si="82"/>
        <v/>
      </c>
      <c r="AF439" s="135" t="str">
        <f t="shared" si="83"/>
        <v/>
      </c>
      <c r="AG439" s="135" t="str">
        <f t="shared" si="84"/>
        <v/>
      </c>
      <c r="AP439" s="22"/>
      <c r="AR439" s="23"/>
      <c r="AS439" s="13"/>
      <c r="AT439" s="22"/>
      <c r="AU439" s="23"/>
      <c r="AY439" s="14"/>
      <c r="AZ439" s="24"/>
    </row>
    <row r="440" spans="1:52" s="137" customFormat="1" ht="75" customHeight="1" x14ac:dyDescent="0.25">
      <c r="A440" s="73"/>
      <c r="B440" s="73"/>
      <c r="C440" s="74"/>
      <c r="D440" s="74"/>
      <c r="E440" s="74"/>
      <c r="F440" s="74"/>
      <c r="G440" s="74"/>
      <c r="H440" s="75"/>
      <c r="I440" s="76"/>
      <c r="J440" s="77"/>
      <c r="K440" s="78"/>
      <c r="L440" s="79"/>
      <c r="M440" s="251"/>
      <c r="N440" s="338"/>
      <c r="O440" s="269"/>
      <c r="P440" s="346">
        <f>IF(M440="Urgent",L440,0)</f>
        <v>0</v>
      </c>
      <c r="Q440" s="347">
        <f>IF(M440="Prioritaire",L440,0)</f>
        <v>0</v>
      </c>
      <c r="R440" s="347">
        <f>IF(M440="Requis",L440,0)</f>
        <v>0</v>
      </c>
      <c r="S440" s="348">
        <f>IF(M440="Recommandé",L440,0)</f>
        <v>0</v>
      </c>
      <c r="T440" s="349">
        <f t="shared" si="78"/>
        <v>0</v>
      </c>
      <c r="U440" s="345">
        <f t="shared" si="79"/>
        <v>0</v>
      </c>
      <c r="V440" s="345">
        <f t="shared" si="80"/>
        <v>0</v>
      </c>
      <c r="W440" s="345">
        <f t="shared" si="81"/>
        <v>0</v>
      </c>
      <c r="X440" s="154" t="str">
        <f>""</f>
        <v/>
      </c>
      <c r="Y440" s="355" t="str">
        <f>IF(Tableau_Complet[[#This Row],[ÉLÉMENTS]]="","",Tableau_Complet[[#This Row],[ÉLÉMENTS]])</f>
        <v/>
      </c>
      <c r="Z440" s="356" t="str">
        <f>IF(Tableau_Complet[[#This Row],[NIVEAU DE PRIORITÉ]]="","",Tableau_Complet[[#This Row],[NIVEAU DE PRIORITÉ]])</f>
        <v/>
      </c>
      <c r="AA440" s="356" t="str">
        <f>IF(Tableau_Complet[[#This Row],[COÛTS DE REMPLACEMENT (dollars 2024) avant Taxes]]="","",Tableau_Complet[[#This Row],[COÛTS DE REMPLACEMENT (dollars 2024) avant Taxes]])</f>
        <v/>
      </c>
      <c r="AB440" s="273" t="s">
        <v>121</v>
      </c>
      <c r="AC440" s="273" t="s">
        <v>127</v>
      </c>
      <c r="AD440" s="273" t="s">
        <v>127</v>
      </c>
      <c r="AE440" s="356" t="str">
        <f t="shared" si="82"/>
        <v/>
      </c>
      <c r="AF440" s="356" t="str">
        <f t="shared" si="83"/>
        <v/>
      </c>
      <c r="AG440" s="356" t="str">
        <f t="shared" si="84"/>
        <v/>
      </c>
      <c r="AP440" s="138"/>
      <c r="AR440" s="139"/>
      <c r="AS440" s="140"/>
      <c r="AT440" s="138"/>
      <c r="AU440" s="139"/>
      <c r="AY440" s="141"/>
      <c r="AZ440" s="142"/>
    </row>
    <row r="441" spans="1:52" s="29" customFormat="1" ht="18" x14ac:dyDescent="0.25">
      <c r="A441" s="73"/>
      <c r="B441" s="73"/>
      <c r="C441" s="74"/>
      <c r="D441" s="74"/>
      <c r="E441" s="74"/>
      <c r="F441" s="74"/>
      <c r="G441" s="74"/>
      <c r="H441" s="75"/>
      <c r="I441" s="76"/>
      <c r="J441" s="77"/>
      <c r="K441" s="78"/>
      <c r="L441" s="79"/>
      <c r="M441" s="251"/>
      <c r="N441" s="338"/>
      <c r="O441" s="269"/>
      <c r="P441" s="346">
        <f>IF(M441="Urgent",L441,0)</f>
        <v>0</v>
      </c>
      <c r="Q441" s="347">
        <f>IF(M441="Prioritaire",L441,0)</f>
        <v>0</v>
      </c>
      <c r="R441" s="347">
        <f>IF(M441="Requis",L441,0)</f>
        <v>0</v>
      </c>
      <c r="S441" s="348">
        <f>IF(M441="Recommandé",L441,0)</f>
        <v>0</v>
      </c>
      <c r="T441" s="349">
        <f t="shared" si="78"/>
        <v>0</v>
      </c>
      <c r="U441" s="345">
        <f t="shared" si="79"/>
        <v>0</v>
      </c>
      <c r="V441" s="345">
        <f t="shared" si="80"/>
        <v>0</v>
      </c>
      <c r="W441" s="345">
        <f t="shared" si="81"/>
        <v>0</v>
      </c>
      <c r="X441" s="154" t="str">
        <f>""</f>
        <v/>
      </c>
      <c r="Y441" s="355" t="str">
        <f>IF(Tableau_Complet[[#This Row],[ÉLÉMENTS]]="","",Tableau_Complet[[#This Row],[ÉLÉMENTS]])</f>
        <v/>
      </c>
      <c r="Z441" s="356" t="str">
        <f>IF(Tableau_Complet[[#This Row],[NIVEAU DE PRIORITÉ]]="","",Tableau_Complet[[#This Row],[NIVEAU DE PRIORITÉ]])</f>
        <v/>
      </c>
      <c r="AA441" s="356" t="str">
        <f>IF(Tableau_Complet[[#This Row],[COÛTS DE REMPLACEMENT (dollars 2024) avant Taxes]]="","",Tableau_Complet[[#This Row],[COÛTS DE REMPLACEMENT (dollars 2024) avant Taxes]])</f>
        <v/>
      </c>
      <c r="AB441" s="273" t="s">
        <v>121</v>
      </c>
      <c r="AC441" s="273" t="s">
        <v>127</v>
      </c>
      <c r="AD441" s="273" t="s">
        <v>127</v>
      </c>
      <c r="AE441" s="356" t="str">
        <f t="shared" si="82"/>
        <v/>
      </c>
      <c r="AF441" s="356" t="str">
        <f t="shared" si="83"/>
        <v/>
      </c>
      <c r="AG441" s="356" t="str">
        <f t="shared" si="84"/>
        <v/>
      </c>
      <c r="AP441" s="30"/>
      <c r="AR441" s="31"/>
      <c r="AS441" s="17"/>
      <c r="AT441" s="30"/>
      <c r="AU441" s="31"/>
      <c r="AY441" s="18"/>
      <c r="AZ441" s="32"/>
    </row>
    <row r="442" spans="1:52" s="29" customFormat="1" ht="18" x14ac:dyDescent="0.25">
      <c r="A442" s="73"/>
      <c r="B442" s="73"/>
      <c r="C442" s="74"/>
      <c r="D442" s="74"/>
      <c r="E442" s="74"/>
      <c r="F442" s="74"/>
      <c r="G442" s="74"/>
      <c r="H442" s="75"/>
      <c r="I442" s="76"/>
      <c r="J442" s="77"/>
      <c r="K442" s="78"/>
      <c r="L442" s="79"/>
      <c r="M442" s="250"/>
      <c r="N442" s="337"/>
      <c r="O442" s="269"/>
      <c r="P442" s="346">
        <f t="shared" si="85"/>
        <v>0</v>
      </c>
      <c r="Q442" s="347">
        <f t="shared" si="86"/>
        <v>0</v>
      </c>
      <c r="R442" s="347">
        <f t="shared" si="87"/>
        <v>0</v>
      </c>
      <c r="S442" s="348">
        <f t="shared" si="88"/>
        <v>0</v>
      </c>
      <c r="T442" s="349">
        <f t="shared" si="78"/>
        <v>0</v>
      </c>
      <c r="U442" s="345">
        <f t="shared" si="79"/>
        <v>0</v>
      </c>
      <c r="V442" s="345">
        <f t="shared" si="80"/>
        <v>0</v>
      </c>
      <c r="W442" s="345">
        <f t="shared" si="81"/>
        <v>0</v>
      </c>
      <c r="X442" s="154" t="str">
        <f>""</f>
        <v/>
      </c>
      <c r="Y442" s="355" t="str">
        <f>IF(Tableau_Complet[[#This Row],[ÉLÉMENTS]]="","",Tableau_Complet[[#This Row],[ÉLÉMENTS]])</f>
        <v/>
      </c>
      <c r="Z442" s="356" t="str">
        <f>IF(Tableau_Complet[[#This Row],[NIVEAU DE PRIORITÉ]]="","",Tableau_Complet[[#This Row],[NIVEAU DE PRIORITÉ]])</f>
        <v/>
      </c>
      <c r="AA442" s="356" t="str">
        <f>IF(Tableau_Complet[[#This Row],[COÛTS DE REMPLACEMENT (dollars 2024) avant Taxes]]="","",Tableau_Complet[[#This Row],[COÛTS DE REMPLACEMENT (dollars 2024) avant Taxes]])</f>
        <v/>
      </c>
      <c r="AB442" s="273" t="s">
        <v>121</v>
      </c>
      <c r="AC442" s="273" t="s">
        <v>127</v>
      </c>
      <c r="AD442" s="273" t="s">
        <v>127</v>
      </c>
      <c r="AE442" s="356" t="str">
        <f t="shared" si="82"/>
        <v/>
      </c>
      <c r="AF442" s="356" t="str">
        <f t="shared" si="83"/>
        <v/>
      </c>
      <c r="AG442" s="356" t="str">
        <f t="shared" si="84"/>
        <v/>
      </c>
      <c r="AP442" s="30"/>
      <c r="AR442" s="31"/>
      <c r="AS442" s="17"/>
      <c r="AT442" s="30"/>
      <c r="AU442" s="31"/>
      <c r="AY442" s="18"/>
      <c r="AZ442" s="32"/>
    </row>
    <row r="443" spans="1:52" s="21" customFormat="1" ht="72" x14ac:dyDescent="0.25">
      <c r="A443" s="124" t="s">
        <v>490</v>
      </c>
      <c r="B443" s="124"/>
      <c r="C443" s="125" t="s">
        <v>491</v>
      </c>
      <c r="D443" s="125"/>
      <c r="E443" s="125"/>
      <c r="F443" s="125"/>
      <c r="G443" s="125"/>
      <c r="H443" s="126"/>
      <c r="I443" s="127"/>
      <c r="J443" s="128"/>
      <c r="K443" s="129"/>
      <c r="L443" s="130"/>
      <c r="M443" s="131"/>
      <c r="N443" s="132">
        <f>SUM(L444:L446)</f>
        <v>0</v>
      </c>
      <c r="O443" s="124"/>
      <c r="P443" s="121">
        <f t="shared" si="85"/>
        <v>0</v>
      </c>
      <c r="Q443" s="122">
        <f t="shared" si="86"/>
        <v>0</v>
      </c>
      <c r="R443" s="122">
        <f t="shared" si="87"/>
        <v>0</v>
      </c>
      <c r="S443" s="123">
        <f t="shared" si="88"/>
        <v>0</v>
      </c>
      <c r="T443" s="133">
        <f t="shared" ref="T443:T506" si="89">IF(AND(K443&gt;=0,K443&lt;2),L443,0)</f>
        <v>0</v>
      </c>
      <c r="U443" s="134">
        <f t="shared" ref="U443:U506" si="90">IF(AND(K443&gt;=2,K443&lt;6),L443,0)</f>
        <v>0</v>
      </c>
      <c r="V443" s="134">
        <f t="shared" ref="V443:V506" si="91">IF(AND(K443&gt;=6,K443&lt;11),L443,0)</f>
        <v>0</v>
      </c>
      <c r="W443" s="134">
        <f t="shared" ref="W443:W506" si="92">IF(AND(K443&gt;=11,K443&lt;26),L443,0)</f>
        <v>0</v>
      </c>
      <c r="X443" s="135" t="str">
        <f>""</f>
        <v/>
      </c>
      <c r="Y443" s="136" t="str">
        <f>IF(Tableau_Complet[[#This Row],[ÉLÉMENTS]]="","",Tableau_Complet[[#This Row],[ÉLÉMENTS]])</f>
        <v>ÉQUIPEMENTS  pour vehicule - Quai - Barieres de ststionnement</v>
      </c>
      <c r="Z443" s="135" t="str">
        <f>IF(Tableau_Complet[[#This Row],[NIVEAU DE PRIORITÉ]]="","",Tableau_Complet[[#This Row],[NIVEAU DE PRIORITÉ]])</f>
        <v/>
      </c>
      <c r="AA443" s="135" t="str">
        <f>IF(Tableau_Complet[[#This Row],[COÛTS DE REMPLACEMENT (dollars 2024) avant Taxes]]="","",Tableau_Complet[[#This Row],[COÛTS DE REMPLACEMENT (dollars 2024) avant Taxes]])</f>
        <v/>
      </c>
      <c r="AB443" s="135" t="s">
        <v>121</v>
      </c>
      <c r="AC443" s="135" t="s">
        <v>121</v>
      </c>
      <c r="AD443" s="135" t="s">
        <v>121</v>
      </c>
      <c r="AE443" s="135" t="str">
        <f t="shared" ref="AE443:AE506" si="93">IF(AA443="","",IF(AB443="Oui",AA443,0))</f>
        <v/>
      </c>
      <c r="AF443" s="135" t="str">
        <f t="shared" ref="AF443:AF506" si="94">IF($AA443="","",IF(AC443="Oui",$AA443,0))</f>
        <v/>
      </c>
      <c r="AG443" s="135" t="str">
        <f t="shared" ref="AG443:AG506" si="95">IF($AA443="","",IF(AD443="Oui",$AA443,0))</f>
        <v/>
      </c>
      <c r="AP443" s="22"/>
      <c r="AR443" s="23"/>
      <c r="AS443" s="13"/>
      <c r="AT443" s="22"/>
      <c r="AU443" s="23"/>
      <c r="AY443" s="14"/>
      <c r="AZ443" s="24"/>
    </row>
    <row r="444" spans="1:52" s="137" customFormat="1" ht="75" customHeight="1" x14ac:dyDescent="0.25">
      <c r="A444" s="73"/>
      <c r="B444" s="73"/>
      <c r="C444" s="74"/>
      <c r="D444" s="74"/>
      <c r="E444" s="74"/>
      <c r="F444" s="74"/>
      <c r="G444" s="74"/>
      <c r="H444" s="75"/>
      <c r="I444" s="76"/>
      <c r="J444" s="77"/>
      <c r="K444" s="78"/>
      <c r="L444" s="79"/>
      <c r="M444" s="251"/>
      <c r="N444" s="338"/>
      <c r="O444" s="269"/>
      <c r="P444" s="346">
        <f>IF(M444="Urgent",L444,0)</f>
        <v>0</v>
      </c>
      <c r="Q444" s="347">
        <f>IF(M444="Prioritaire",L444,0)</f>
        <v>0</v>
      </c>
      <c r="R444" s="347">
        <f>IF(M444="Requis",L444,0)</f>
        <v>0</v>
      </c>
      <c r="S444" s="348">
        <f>IF(M444="Recommandé",L444,0)</f>
        <v>0</v>
      </c>
      <c r="T444" s="349">
        <f t="shared" si="89"/>
        <v>0</v>
      </c>
      <c r="U444" s="345">
        <f t="shared" si="90"/>
        <v>0</v>
      </c>
      <c r="V444" s="345">
        <f t="shared" si="91"/>
        <v>0</v>
      </c>
      <c r="W444" s="345">
        <f t="shared" si="92"/>
        <v>0</v>
      </c>
      <c r="X444" s="154" t="str">
        <f>""</f>
        <v/>
      </c>
      <c r="Y444" s="355" t="str">
        <f>IF(Tableau_Complet[[#This Row],[ÉLÉMENTS]]="","",Tableau_Complet[[#This Row],[ÉLÉMENTS]])</f>
        <v/>
      </c>
      <c r="Z444" s="356" t="str">
        <f>IF(Tableau_Complet[[#This Row],[NIVEAU DE PRIORITÉ]]="","",Tableau_Complet[[#This Row],[NIVEAU DE PRIORITÉ]])</f>
        <v/>
      </c>
      <c r="AA444" s="356" t="str">
        <f>IF(Tableau_Complet[[#This Row],[COÛTS DE REMPLACEMENT (dollars 2024) avant Taxes]]="","",Tableau_Complet[[#This Row],[COÛTS DE REMPLACEMENT (dollars 2024) avant Taxes]])</f>
        <v/>
      </c>
      <c r="AB444" s="273" t="s">
        <v>121</v>
      </c>
      <c r="AC444" s="273" t="s">
        <v>127</v>
      </c>
      <c r="AD444" s="273" t="s">
        <v>127</v>
      </c>
      <c r="AE444" s="356" t="str">
        <f t="shared" si="93"/>
        <v/>
      </c>
      <c r="AF444" s="356" t="str">
        <f t="shared" si="94"/>
        <v/>
      </c>
      <c r="AG444" s="356" t="str">
        <f t="shared" si="95"/>
        <v/>
      </c>
      <c r="AP444" s="138"/>
      <c r="AR444" s="139"/>
      <c r="AS444" s="140"/>
      <c r="AT444" s="138"/>
      <c r="AU444" s="139"/>
      <c r="AY444" s="141"/>
      <c r="AZ444" s="142"/>
    </row>
    <row r="445" spans="1:52" s="29" customFormat="1" ht="18" x14ac:dyDescent="0.25">
      <c r="A445" s="73"/>
      <c r="B445" s="73"/>
      <c r="C445" s="74"/>
      <c r="D445" s="74"/>
      <c r="E445" s="74"/>
      <c r="F445" s="74"/>
      <c r="G445" s="74"/>
      <c r="H445" s="75"/>
      <c r="I445" s="76"/>
      <c r="J445" s="77"/>
      <c r="K445" s="78"/>
      <c r="L445" s="79"/>
      <c r="M445" s="251"/>
      <c r="N445" s="338"/>
      <c r="O445" s="269"/>
      <c r="P445" s="346">
        <f>IF(M445="Urgent",L445,0)</f>
        <v>0</v>
      </c>
      <c r="Q445" s="347">
        <f>IF(M445="Prioritaire",L445,0)</f>
        <v>0</v>
      </c>
      <c r="R445" s="347">
        <f>IF(M445="Requis",L445,0)</f>
        <v>0</v>
      </c>
      <c r="S445" s="348">
        <f>IF(M445="Recommandé",L445,0)</f>
        <v>0</v>
      </c>
      <c r="T445" s="349">
        <f t="shared" si="89"/>
        <v>0</v>
      </c>
      <c r="U445" s="345">
        <f t="shared" si="90"/>
        <v>0</v>
      </c>
      <c r="V445" s="345">
        <f t="shared" si="91"/>
        <v>0</v>
      </c>
      <c r="W445" s="345">
        <f t="shared" si="92"/>
        <v>0</v>
      </c>
      <c r="X445" s="154" t="str">
        <f>""</f>
        <v/>
      </c>
      <c r="Y445" s="355" t="str">
        <f>IF(Tableau_Complet[[#This Row],[ÉLÉMENTS]]="","",Tableau_Complet[[#This Row],[ÉLÉMENTS]])</f>
        <v/>
      </c>
      <c r="Z445" s="356" t="str">
        <f>IF(Tableau_Complet[[#This Row],[NIVEAU DE PRIORITÉ]]="","",Tableau_Complet[[#This Row],[NIVEAU DE PRIORITÉ]])</f>
        <v/>
      </c>
      <c r="AA445" s="356" t="str">
        <f>IF(Tableau_Complet[[#This Row],[COÛTS DE REMPLACEMENT (dollars 2024) avant Taxes]]="","",Tableau_Complet[[#This Row],[COÛTS DE REMPLACEMENT (dollars 2024) avant Taxes]])</f>
        <v/>
      </c>
      <c r="AB445" s="273" t="s">
        <v>121</v>
      </c>
      <c r="AC445" s="273" t="s">
        <v>127</v>
      </c>
      <c r="AD445" s="273" t="s">
        <v>127</v>
      </c>
      <c r="AE445" s="356" t="str">
        <f t="shared" si="93"/>
        <v/>
      </c>
      <c r="AF445" s="356" t="str">
        <f t="shared" si="94"/>
        <v/>
      </c>
      <c r="AG445" s="356" t="str">
        <f t="shared" si="95"/>
        <v/>
      </c>
      <c r="AP445" s="30"/>
      <c r="AR445" s="31"/>
      <c r="AS445" s="17"/>
      <c r="AT445" s="30"/>
      <c r="AU445" s="31"/>
      <c r="AY445" s="18"/>
      <c r="AZ445" s="32"/>
    </row>
    <row r="446" spans="1:52" s="29" customFormat="1" ht="18" x14ac:dyDescent="0.25">
      <c r="A446" s="73"/>
      <c r="B446" s="73"/>
      <c r="C446" s="74"/>
      <c r="D446" s="74"/>
      <c r="E446" s="74"/>
      <c r="F446" s="74"/>
      <c r="G446" s="74"/>
      <c r="H446" s="75"/>
      <c r="I446" s="76"/>
      <c r="J446" s="77"/>
      <c r="K446" s="78"/>
      <c r="L446" s="79"/>
      <c r="M446" s="250"/>
      <c r="N446" s="337"/>
      <c r="O446" s="269"/>
      <c r="P446" s="346">
        <f t="shared" si="85"/>
        <v>0</v>
      </c>
      <c r="Q446" s="347">
        <f t="shared" si="86"/>
        <v>0</v>
      </c>
      <c r="R446" s="347">
        <f t="shared" si="87"/>
        <v>0</v>
      </c>
      <c r="S446" s="348">
        <f t="shared" si="88"/>
        <v>0</v>
      </c>
      <c r="T446" s="349">
        <f t="shared" si="89"/>
        <v>0</v>
      </c>
      <c r="U446" s="345">
        <f t="shared" si="90"/>
        <v>0</v>
      </c>
      <c r="V446" s="345">
        <f t="shared" si="91"/>
        <v>0</v>
      </c>
      <c r="W446" s="345">
        <f t="shared" si="92"/>
        <v>0</v>
      </c>
      <c r="X446" s="154" t="str">
        <f>""</f>
        <v/>
      </c>
      <c r="Y446" s="355" t="str">
        <f>IF(Tableau_Complet[[#This Row],[ÉLÉMENTS]]="","",Tableau_Complet[[#This Row],[ÉLÉMENTS]])</f>
        <v/>
      </c>
      <c r="Z446" s="356" t="str">
        <f>IF(Tableau_Complet[[#This Row],[NIVEAU DE PRIORITÉ]]="","",Tableau_Complet[[#This Row],[NIVEAU DE PRIORITÉ]])</f>
        <v/>
      </c>
      <c r="AA446" s="356" t="str">
        <f>IF(Tableau_Complet[[#This Row],[COÛTS DE REMPLACEMENT (dollars 2024) avant Taxes]]="","",Tableau_Complet[[#This Row],[COÛTS DE REMPLACEMENT (dollars 2024) avant Taxes]])</f>
        <v/>
      </c>
      <c r="AB446" s="273" t="s">
        <v>121</v>
      </c>
      <c r="AC446" s="273" t="s">
        <v>127</v>
      </c>
      <c r="AD446" s="273" t="s">
        <v>127</v>
      </c>
      <c r="AE446" s="356" t="str">
        <f t="shared" si="93"/>
        <v/>
      </c>
      <c r="AF446" s="356" t="str">
        <f t="shared" si="94"/>
        <v/>
      </c>
      <c r="AG446" s="356" t="str">
        <f t="shared" si="95"/>
        <v/>
      </c>
      <c r="AP446" s="30"/>
      <c r="AR446" s="31"/>
      <c r="AS446" s="17"/>
      <c r="AT446" s="30"/>
      <c r="AU446" s="31"/>
      <c r="AY446" s="18"/>
      <c r="AZ446" s="32"/>
    </row>
    <row r="447" spans="1:52" s="21" customFormat="1" ht="36" x14ac:dyDescent="0.25">
      <c r="A447" s="124" t="s">
        <v>492</v>
      </c>
      <c r="B447" s="124"/>
      <c r="C447" s="125" t="s">
        <v>493</v>
      </c>
      <c r="D447" s="125"/>
      <c r="E447" s="125"/>
      <c r="F447" s="125"/>
      <c r="G447" s="125"/>
      <c r="H447" s="126"/>
      <c r="I447" s="127"/>
      <c r="J447" s="128"/>
      <c r="K447" s="129"/>
      <c r="L447" s="130"/>
      <c r="M447" s="131"/>
      <c r="N447" s="132">
        <f>SUM(L448:L450)</f>
        <v>0</v>
      </c>
      <c r="O447" s="124"/>
      <c r="P447" s="121">
        <f t="shared" si="85"/>
        <v>0</v>
      </c>
      <c r="Q447" s="122">
        <f t="shared" si="86"/>
        <v>0</v>
      </c>
      <c r="R447" s="122">
        <f t="shared" si="87"/>
        <v>0</v>
      </c>
      <c r="S447" s="123">
        <f t="shared" si="88"/>
        <v>0</v>
      </c>
      <c r="T447" s="133">
        <f t="shared" si="89"/>
        <v>0</v>
      </c>
      <c r="U447" s="134">
        <f t="shared" si="90"/>
        <v>0</v>
      </c>
      <c r="V447" s="134">
        <f t="shared" si="91"/>
        <v>0</v>
      </c>
      <c r="W447" s="134">
        <f t="shared" si="92"/>
        <v>0</v>
      </c>
      <c r="X447" s="135" t="str">
        <f>""</f>
        <v/>
      </c>
      <c r="Y447" s="136" t="str">
        <f>IF(Tableau_Complet[[#This Row],[ÉLÉMENTS]]="","",Tableau_Complet[[#This Row],[ÉLÉMENTS]])</f>
        <v>ÉQUIPEMENTS  de services alimentaires</v>
      </c>
      <c r="Z447" s="135" t="str">
        <f>IF(Tableau_Complet[[#This Row],[NIVEAU DE PRIORITÉ]]="","",Tableau_Complet[[#This Row],[NIVEAU DE PRIORITÉ]])</f>
        <v/>
      </c>
      <c r="AA447" s="135" t="str">
        <f>IF(Tableau_Complet[[#This Row],[COÛTS DE REMPLACEMENT (dollars 2024) avant Taxes]]="","",Tableau_Complet[[#This Row],[COÛTS DE REMPLACEMENT (dollars 2024) avant Taxes]])</f>
        <v/>
      </c>
      <c r="AB447" s="135" t="s">
        <v>121</v>
      </c>
      <c r="AC447" s="135" t="s">
        <v>121</v>
      </c>
      <c r="AD447" s="135" t="s">
        <v>121</v>
      </c>
      <c r="AE447" s="135" t="str">
        <f t="shared" si="93"/>
        <v/>
      </c>
      <c r="AF447" s="135" t="str">
        <f t="shared" si="94"/>
        <v/>
      </c>
      <c r="AG447" s="135" t="str">
        <f t="shared" si="95"/>
        <v/>
      </c>
      <c r="AP447" s="22"/>
      <c r="AR447" s="23"/>
      <c r="AS447" s="13"/>
      <c r="AT447" s="22"/>
      <c r="AU447" s="23"/>
      <c r="AY447" s="14"/>
      <c r="AZ447" s="24"/>
    </row>
    <row r="448" spans="1:52" s="137" customFormat="1" ht="75" customHeight="1" x14ac:dyDescent="0.25">
      <c r="A448" s="73"/>
      <c r="B448" s="73"/>
      <c r="C448" s="74"/>
      <c r="D448" s="74"/>
      <c r="E448" s="74"/>
      <c r="F448" s="74"/>
      <c r="G448" s="74"/>
      <c r="H448" s="75"/>
      <c r="I448" s="76"/>
      <c r="J448" s="77"/>
      <c r="K448" s="78"/>
      <c r="L448" s="79"/>
      <c r="M448" s="251"/>
      <c r="N448" s="338"/>
      <c r="O448" s="269"/>
      <c r="P448" s="346">
        <f>IF(M448="Urgent",L448,0)</f>
        <v>0</v>
      </c>
      <c r="Q448" s="347">
        <f>IF(M448="Prioritaire",L448,0)</f>
        <v>0</v>
      </c>
      <c r="R448" s="347">
        <f>IF(M448="Requis",L448,0)</f>
        <v>0</v>
      </c>
      <c r="S448" s="348">
        <f>IF(M448="Recommandé",L448,0)</f>
        <v>0</v>
      </c>
      <c r="T448" s="349">
        <f t="shared" si="89"/>
        <v>0</v>
      </c>
      <c r="U448" s="345">
        <f t="shared" si="90"/>
        <v>0</v>
      </c>
      <c r="V448" s="345">
        <f t="shared" si="91"/>
        <v>0</v>
      </c>
      <c r="W448" s="345">
        <f t="shared" si="92"/>
        <v>0</v>
      </c>
      <c r="X448" s="154" t="str">
        <f>""</f>
        <v/>
      </c>
      <c r="Y448" s="355" t="str">
        <f>IF(Tableau_Complet[[#This Row],[ÉLÉMENTS]]="","",Tableau_Complet[[#This Row],[ÉLÉMENTS]])</f>
        <v/>
      </c>
      <c r="Z448" s="356" t="str">
        <f>IF(Tableau_Complet[[#This Row],[NIVEAU DE PRIORITÉ]]="","",Tableau_Complet[[#This Row],[NIVEAU DE PRIORITÉ]])</f>
        <v/>
      </c>
      <c r="AA448" s="356" t="str">
        <f>IF(Tableau_Complet[[#This Row],[COÛTS DE REMPLACEMENT (dollars 2024) avant Taxes]]="","",Tableau_Complet[[#This Row],[COÛTS DE REMPLACEMENT (dollars 2024) avant Taxes]])</f>
        <v/>
      </c>
      <c r="AB448" s="273" t="s">
        <v>121</v>
      </c>
      <c r="AC448" s="273" t="s">
        <v>127</v>
      </c>
      <c r="AD448" s="273" t="s">
        <v>127</v>
      </c>
      <c r="AE448" s="356" t="str">
        <f t="shared" si="93"/>
        <v/>
      </c>
      <c r="AF448" s="356" t="str">
        <f t="shared" si="94"/>
        <v/>
      </c>
      <c r="AG448" s="356" t="str">
        <f t="shared" si="95"/>
        <v/>
      </c>
      <c r="AP448" s="138"/>
      <c r="AR448" s="139"/>
      <c r="AS448" s="140"/>
      <c r="AT448" s="138"/>
      <c r="AU448" s="139"/>
      <c r="AY448" s="141"/>
      <c r="AZ448" s="142"/>
    </row>
    <row r="449" spans="1:52" s="29" customFormat="1" ht="18" x14ac:dyDescent="0.25">
      <c r="A449" s="73"/>
      <c r="B449" s="73"/>
      <c r="C449" s="74"/>
      <c r="D449" s="74"/>
      <c r="E449" s="74"/>
      <c r="F449" s="74"/>
      <c r="G449" s="74"/>
      <c r="H449" s="75"/>
      <c r="I449" s="76"/>
      <c r="J449" s="77"/>
      <c r="K449" s="78"/>
      <c r="L449" s="79"/>
      <c r="M449" s="251"/>
      <c r="N449" s="338"/>
      <c r="O449" s="269"/>
      <c r="P449" s="346">
        <f>IF(M449="Urgent",L449,0)</f>
        <v>0</v>
      </c>
      <c r="Q449" s="347">
        <f>IF(M449="Prioritaire",L449,0)</f>
        <v>0</v>
      </c>
      <c r="R449" s="347">
        <f>IF(M449="Requis",L449,0)</f>
        <v>0</v>
      </c>
      <c r="S449" s="348">
        <f>IF(M449="Recommandé",L449,0)</f>
        <v>0</v>
      </c>
      <c r="T449" s="349">
        <f t="shared" si="89"/>
        <v>0</v>
      </c>
      <c r="U449" s="345">
        <f t="shared" si="90"/>
        <v>0</v>
      </c>
      <c r="V449" s="345">
        <f t="shared" si="91"/>
        <v>0</v>
      </c>
      <c r="W449" s="345">
        <f t="shared" si="92"/>
        <v>0</v>
      </c>
      <c r="X449" s="154" t="str">
        <f>""</f>
        <v/>
      </c>
      <c r="Y449" s="355" t="str">
        <f>IF(Tableau_Complet[[#This Row],[ÉLÉMENTS]]="","",Tableau_Complet[[#This Row],[ÉLÉMENTS]])</f>
        <v/>
      </c>
      <c r="Z449" s="356" t="str">
        <f>IF(Tableau_Complet[[#This Row],[NIVEAU DE PRIORITÉ]]="","",Tableau_Complet[[#This Row],[NIVEAU DE PRIORITÉ]])</f>
        <v/>
      </c>
      <c r="AA449" s="356" t="str">
        <f>IF(Tableau_Complet[[#This Row],[COÛTS DE REMPLACEMENT (dollars 2024) avant Taxes]]="","",Tableau_Complet[[#This Row],[COÛTS DE REMPLACEMENT (dollars 2024) avant Taxes]])</f>
        <v/>
      </c>
      <c r="AB449" s="273" t="s">
        <v>121</v>
      </c>
      <c r="AC449" s="273" t="s">
        <v>127</v>
      </c>
      <c r="AD449" s="273" t="s">
        <v>127</v>
      </c>
      <c r="AE449" s="356" t="str">
        <f t="shared" si="93"/>
        <v/>
      </c>
      <c r="AF449" s="356" t="str">
        <f t="shared" si="94"/>
        <v/>
      </c>
      <c r="AG449" s="356" t="str">
        <f t="shared" si="95"/>
        <v/>
      </c>
      <c r="AP449" s="30"/>
      <c r="AR449" s="31"/>
      <c r="AS449" s="17"/>
      <c r="AT449" s="30"/>
      <c r="AU449" s="31"/>
      <c r="AY449" s="18"/>
      <c r="AZ449" s="32"/>
    </row>
    <row r="450" spans="1:52" s="29" customFormat="1" ht="18" x14ac:dyDescent="0.25">
      <c r="A450" s="73"/>
      <c r="B450" s="73"/>
      <c r="C450" s="74"/>
      <c r="D450" s="74"/>
      <c r="E450" s="74"/>
      <c r="F450" s="74"/>
      <c r="G450" s="74"/>
      <c r="H450" s="75"/>
      <c r="I450" s="76"/>
      <c r="J450" s="77"/>
      <c r="K450" s="78"/>
      <c r="L450" s="79"/>
      <c r="M450" s="250"/>
      <c r="N450" s="337"/>
      <c r="O450" s="269"/>
      <c r="P450" s="346">
        <f t="shared" si="85"/>
        <v>0</v>
      </c>
      <c r="Q450" s="347">
        <f t="shared" si="86"/>
        <v>0</v>
      </c>
      <c r="R450" s="347">
        <f t="shared" si="87"/>
        <v>0</v>
      </c>
      <c r="S450" s="348">
        <f t="shared" si="88"/>
        <v>0</v>
      </c>
      <c r="T450" s="349">
        <f t="shared" si="89"/>
        <v>0</v>
      </c>
      <c r="U450" s="345">
        <f t="shared" si="90"/>
        <v>0</v>
      </c>
      <c r="V450" s="345">
        <f t="shared" si="91"/>
        <v>0</v>
      </c>
      <c r="W450" s="345">
        <f t="shared" si="92"/>
        <v>0</v>
      </c>
      <c r="X450" s="154" t="str">
        <f>""</f>
        <v/>
      </c>
      <c r="Y450" s="355" t="str">
        <f>IF(Tableau_Complet[[#This Row],[ÉLÉMENTS]]="","",Tableau_Complet[[#This Row],[ÉLÉMENTS]])</f>
        <v/>
      </c>
      <c r="Z450" s="356" t="str">
        <f>IF(Tableau_Complet[[#This Row],[NIVEAU DE PRIORITÉ]]="","",Tableau_Complet[[#This Row],[NIVEAU DE PRIORITÉ]])</f>
        <v/>
      </c>
      <c r="AA450" s="356" t="str">
        <f>IF(Tableau_Complet[[#This Row],[COÛTS DE REMPLACEMENT (dollars 2024) avant Taxes]]="","",Tableau_Complet[[#This Row],[COÛTS DE REMPLACEMENT (dollars 2024) avant Taxes]])</f>
        <v/>
      </c>
      <c r="AB450" s="273" t="s">
        <v>121</v>
      </c>
      <c r="AC450" s="273" t="s">
        <v>127</v>
      </c>
      <c r="AD450" s="273" t="s">
        <v>127</v>
      </c>
      <c r="AE450" s="356" t="str">
        <f t="shared" si="93"/>
        <v/>
      </c>
      <c r="AF450" s="356" t="str">
        <f t="shared" si="94"/>
        <v/>
      </c>
      <c r="AG450" s="356" t="str">
        <f t="shared" si="95"/>
        <v/>
      </c>
      <c r="AP450" s="30"/>
      <c r="AR450" s="31"/>
      <c r="AS450" s="17"/>
      <c r="AT450" s="30"/>
      <c r="AU450" s="31"/>
      <c r="AY450" s="18"/>
      <c r="AZ450" s="32"/>
    </row>
    <row r="451" spans="1:52" s="21" customFormat="1" ht="36" x14ac:dyDescent="0.25">
      <c r="A451" s="124" t="s">
        <v>494</v>
      </c>
      <c r="B451" s="124"/>
      <c r="C451" s="125" t="s">
        <v>495</v>
      </c>
      <c r="D451" s="125"/>
      <c r="E451" s="125"/>
      <c r="F451" s="125"/>
      <c r="G451" s="125"/>
      <c r="H451" s="126"/>
      <c r="I451" s="127"/>
      <c r="J451" s="128"/>
      <c r="K451" s="129"/>
      <c r="L451" s="130"/>
      <c r="M451" s="131"/>
      <c r="N451" s="132">
        <f>SUM(L452:L454)</f>
        <v>0</v>
      </c>
      <c r="O451" s="124"/>
      <c r="P451" s="121">
        <f t="shared" si="85"/>
        <v>0</v>
      </c>
      <c r="Q451" s="122">
        <f t="shared" si="86"/>
        <v>0</v>
      </c>
      <c r="R451" s="122">
        <f t="shared" si="87"/>
        <v>0</v>
      </c>
      <c r="S451" s="123">
        <f t="shared" si="88"/>
        <v>0</v>
      </c>
      <c r="T451" s="133">
        <f t="shared" si="89"/>
        <v>0</v>
      </c>
      <c r="U451" s="134">
        <f t="shared" si="90"/>
        <v>0</v>
      </c>
      <c r="V451" s="134">
        <f t="shared" si="91"/>
        <v>0</v>
      </c>
      <c r="W451" s="134">
        <f t="shared" si="92"/>
        <v>0</v>
      </c>
      <c r="X451" s="135" t="str">
        <f>""</f>
        <v/>
      </c>
      <c r="Y451" s="136" t="str">
        <f>IF(Tableau_Complet[[#This Row],[ÉLÉMENTS]]="","",Tableau_Complet[[#This Row],[ÉLÉMENTS]])</f>
        <v>ÉQUIPEMENTS d'entretien et autres</v>
      </c>
      <c r="Z451" s="135" t="str">
        <f>IF(Tableau_Complet[[#This Row],[NIVEAU DE PRIORITÉ]]="","",Tableau_Complet[[#This Row],[NIVEAU DE PRIORITÉ]])</f>
        <v/>
      </c>
      <c r="AA451" s="135" t="str">
        <f>IF(Tableau_Complet[[#This Row],[COÛTS DE REMPLACEMENT (dollars 2024) avant Taxes]]="","",Tableau_Complet[[#This Row],[COÛTS DE REMPLACEMENT (dollars 2024) avant Taxes]])</f>
        <v/>
      </c>
      <c r="AB451" s="135" t="s">
        <v>121</v>
      </c>
      <c r="AC451" s="135" t="s">
        <v>121</v>
      </c>
      <c r="AD451" s="135" t="s">
        <v>121</v>
      </c>
      <c r="AE451" s="135" t="str">
        <f t="shared" si="93"/>
        <v/>
      </c>
      <c r="AF451" s="135" t="str">
        <f t="shared" si="94"/>
        <v/>
      </c>
      <c r="AG451" s="135" t="str">
        <f t="shared" si="95"/>
        <v/>
      </c>
      <c r="AP451" s="22"/>
      <c r="AR451" s="23"/>
      <c r="AS451" s="13"/>
      <c r="AT451" s="22"/>
      <c r="AU451" s="23"/>
      <c r="AY451" s="14"/>
      <c r="AZ451" s="24"/>
    </row>
    <row r="452" spans="1:52" s="137" customFormat="1" ht="75" customHeight="1" x14ac:dyDescent="0.25">
      <c r="A452" s="73"/>
      <c r="B452" s="73"/>
      <c r="C452" s="74"/>
      <c r="D452" s="74"/>
      <c r="E452" s="74"/>
      <c r="F452" s="74"/>
      <c r="G452" s="74"/>
      <c r="H452" s="75"/>
      <c r="I452" s="76"/>
      <c r="J452" s="77"/>
      <c r="K452" s="78"/>
      <c r="L452" s="79"/>
      <c r="M452" s="251"/>
      <c r="N452" s="338"/>
      <c r="O452" s="269"/>
      <c r="P452" s="346">
        <f>IF(M452="Urgent",L452,0)</f>
        <v>0</v>
      </c>
      <c r="Q452" s="347">
        <f>IF(M452="Prioritaire",L452,0)</f>
        <v>0</v>
      </c>
      <c r="R452" s="347">
        <f>IF(M452="Requis",L452,0)</f>
        <v>0</v>
      </c>
      <c r="S452" s="348">
        <f>IF(M452="Recommandé",L452,0)</f>
        <v>0</v>
      </c>
      <c r="T452" s="349">
        <f t="shared" si="89"/>
        <v>0</v>
      </c>
      <c r="U452" s="345">
        <f t="shared" si="90"/>
        <v>0</v>
      </c>
      <c r="V452" s="345">
        <f t="shared" si="91"/>
        <v>0</v>
      </c>
      <c r="W452" s="345">
        <f t="shared" si="92"/>
        <v>0</v>
      </c>
      <c r="X452" s="154" t="str">
        <f>""</f>
        <v/>
      </c>
      <c r="Y452" s="355" t="str">
        <f>IF(Tableau_Complet[[#This Row],[ÉLÉMENTS]]="","",Tableau_Complet[[#This Row],[ÉLÉMENTS]])</f>
        <v/>
      </c>
      <c r="Z452" s="356" t="str">
        <f>IF(Tableau_Complet[[#This Row],[NIVEAU DE PRIORITÉ]]="","",Tableau_Complet[[#This Row],[NIVEAU DE PRIORITÉ]])</f>
        <v/>
      </c>
      <c r="AA452" s="356" t="str">
        <f>IF(Tableau_Complet[[#This Row],[COÛTS DE REMPLACEMENT (dollars 2024) avant Taxes]]="","",Tableau_Complet[[#This Row],[COÛTS DE REMPLACEMENT (dollars 2024) avant Taxes]])</f>
        <v/>
      </c>
      <c r="AB452" s="273" t="s">
        <v>121</v>
      </c>
      <c r="AC452" s="273" t="s">
        <v>127</v>
      </c>
      <c r="AD452" s="273" t="s">
        <v>127</v>
      </c>
      <c r="AE452" s="356" t="str">
        <f t="shared" si="93"/>
        <v/>
      </c>
      <c r="AF452" s="356" t="str">
        <f t="shared" si="94"/>
        <v/>
      </c>
      <c r="AG452" s="356" t="str">
        <f t="shared" si="95"/>
        <v/>
      </c>
      <c r="AP452" s="138"/>
      <c r="AR452" s="139"/>
      <c r="AS452" s="140"/>
      <c r="AT452" s="138"/>
      <c r="AU452" s="139"/>
      <c r="AY452" s="141"/>
      <c r="AZ452" s="142"/>
    </row>
    <row r="453" spans="1:52" s="29" customFormat="1" ht="18" x14ac:dyDescent="0.25">
      <c r="A453" s="73"/>
      <c r="B453" s="73"/>
      <c r="C453" s="74"/>
      <c r="D453" s="74"/>
      <c r="E453" s="74"/>
      <c r="F453" s="74"/>
      <c r="G453" s="74"/>
      <c r="H453" s="75"/>
      <c r="I453" s="76"/>
      <c r="J453" s="77"/>
      <c r="K453" s="78"/>
      <c r="L453" s="79"/>
      <c r="M453" s="251"/>
      <c r="N453" s="338"/>
      <c r="O453" s="269"/>
      <c r="P453" s="346">
        <f>IF(M453="Urgent",L453,0)</f>
        <v>0</v>
      </c>
      <c r="Q453" s="347">
        <f>IF(M453="Prioritaire",L453,0)</f>
        <v>0</v>
      </c>
      <c r="R453" s="347">
        <f>IF(M453="Requis",L453,0)</f>
        <v>0</v>
      </c>
      <c r="S453" s="348">
        <f>IF(M453="Recommandé",L453,0)</f>
        <v>0</v>
      </c>
      <c r="T453" s="349">
        <f t="shared" si="89"/>
        <v>0</v>
      </c>
      <c r="U453" s="345">
        <f t="shared" si="90"/>
        <v>0</v>
      </c>
      <c r="V453" s="345">
        <f t="shared" si="91"/>
        <v>0</v>
      </c>
      <c r="W453" s="345">
        <f t="shared" si="92"/>
        <v>0</v>
      </c>
      <c r="X453" s="154" t="str">
        <f>""</f>
        <v/>
      </c>
      <c r="Y453" s="355" t="str">
        <f>IF(Tableau_Complet[[#This Row],[ÉLÉMENTS]]="","",Tableau_Complet[[#This Row],[ÉLÉMENTS]])</f>
        <v/>
      </c>
      <c r="Z453" s="356" t="str">
        <f>IF(Tableau_Complet[[#This Row],[NIVEAU DE PRIORITÉ]]="","",Tableau_Complet[[#This Row],[NIVEAU DE PRIORITÉ]])</f>
        <v/>
      </c>
      <c r="AA453" s="356" t="str">
        <f>IF(Tableau_Complet[[#This Row],[COÛTS DE REMPLACEMENT (dollars 2024) avant Taxes]]="","",Tableau_Complet[[#This Row],[COÛTS DE REMPLACEMENT (dollars 2024) avant Taxes]])</f>
        <v/>
      </c>
      <c r="AB453" s="273" t="s">
        <v>121</v>
      </c>
      <c r="AC453" s="273" t="s">
        <v>127</v>
      </c>
      <c r="AD453" s="273" t="s">
        <v>127</v>
      </c>
      <c r="AE453" s="356" t="str">
        <f t="shared" si="93"/>
        <v/>
      </c>
      <c r="AF453" s="356" t="str">
        <f t="shared" si="94"/>
        <v/>
      </c>
      <c r="AG453" s="356" t="str">
        <f t="shared" si="95"/>
        <v/>
      </c>
      <c r="AP453" s="30"/>
      <c r="AR453" s="31"/>
      <c r="AS453" s="17"/>
      <c r="AT453" s="30"/>
      <c r="AU453" s="31"/>
      <c r="AY453" s="18"/>
      <c r="AZ453" s="32"/>
    </row>
    <row r="454" spans="1:52" s="29" customFormat="1" ht="18" x14ac:dyDescent="0.25">
      <c r="A454" s="73"/>
      <c r="B454" s="73"/>
      <c r="C454" s="74"/>
      <c r="D454" s="74"/>
      <c r="E454" s="74"/>
      <c r="F454" s="74"/>
      <c r="G454" s="74"/>
      <c r="H454" s="75"/>
      <c r="I454" s="76"/>
      <c r="J454" s="77"/>
      <c r="K454" s="78"/>
      <c r="L454" s="79"/>
      <c r="M454" s="250"/>
      <c r="N454" s="337"/>
      <c r="O454" s="269"/>
      <c r="P454" s="346">
        <f t="shared" si="85"/>
        <v>0</v>
      </c>
      <c r="Q454" s="347">
        <f t="shared" si="86"/>
        <v>0</v>
      </c>
      <c r="R454" s="347">
        <f t="shared" si="87"/>
        <v>0</v>
      </c>
      <c r="S454" s="348">
        <f t="shared" si="88"/>
        <v>0</v>
      </c>
      <c r="T454" s="349">
        <f t="shared" si="89"/>
        <v>0</v>
      </c>
      <c r="U454" s="345">
        <f t="shared" si="90"/>
        <v>0</v>
      </c>
      <c r="V454" s="345">
        <f t="shared" si="91"/>
        <v>0</v>
      </c>
      <c r="W454" s="345">
        <f t="shared" si="92"/>
        <v>0</v>
      </c>
      <c r="X454" s="154" t="str">
        <f>""</f>
        <v/>
      </c>
      <c r="Y454" s="355" t="str">
        <f>IF(Tableau_Complet[[#This Row],[ÉLÉMENTS]]="","",Tableau_Complet[[#This Row],[ÉLÉMENTS]])</f>
        <v/>
      </c>
      <c r="Z454" s="356" t="str">
        <f>IF(Tableau_Complet[[#This Row],[NIVEAU DE PRIORITÉ]]="","",Tableau_Complet[[#This Row],[NIVEAU DE PRIORITÉ]])</f>
        <v/>
      </c>
      <c r="AA454" s="356" t="str">
        <f>IF(Tableau_Complet[[#This Row],[COÛTS DE REMPLACEMENT (dollars 2024) avant Taxes]]="","",Tableau_Complet[[#This Row],[COÛTS DE REMPLACEMENT (dollars 2024) avant Taxes]])</f>
        <v/>
      </c>
      <c r="AB454" s="273" t="s">
        <v>121</v>
      </c>
      <c r="AC454" s="273" t="s">
        <v>127</v>
      </c>
      <c r="AD454" s="273" t="s">
        <v>127</v>
      </c>
      <c r="AE454" s="356" t="str">
        <f t="shared" si="93"/>
        <v/>
      </c>
      <c r="AF454" s="356" t="str">
        <f t="shared" si="94"/>
        <v/>
      </c>
      <c r="AG454" s="356" t="str">
        <f t="shared" si="95"/>
        <v/>
      </c>
      <c r="AP454" s="30"/>
      <c r="AR454" s="31"/>
      <c r="AS454" s="17"/>
      <c r="AT454" s="30"/>
      <c r="AU454" s="31"/>
      <c r="AY454" s="18"/>
      <c r="AZ454" s="32"/>
    </row>
    <row r="455" spans="1:52" s="21" customFormat="1" ht="72" x14ac:dyDescent="0.25">
      <c r="A455" s="124" t="s">
        <v>496</v>
      </c>
      <c r="B455" s="124"/>
      <c r="C455" s="125" t="s">
        <v>497</v>
      </c>
      <c r="D455" s="125"/>
      <c r="E455" s="125"/>
      <c r="F455" s="125"/>
      <c r="G455" s="125"/>
      <c r="H455" s="126"/>
      <c r="I455" s="127"/>
      <c r="J455" s="128"/>
      <c r="K455" s="129"/>
      <c r="L455" s="130"/>
      <c r="M455" s="131"/>
      <c r="N455" s="132">
        <f>SUM(L456:L458)</f>
        <v>0</v>
      </c>
      <c r="O455" s="124"/>
      <c r="P455" s="121">
        <f t="shared" si="85"/>
        <v>0</v>
      </c>
      <c r="Q455" s="122">
        <f t="shared" si="86"/>
        <v>0</v>
      </c>
      <c r="R455" s="122">
        <f t="shared" si="87"/>
        <v>0</v>
      </c>
      <c r="S455" s="123">
        <f t="shared" si="88"/>
        <v>0</v>
      </c>
      <c r="T455" s="133">
        <f t="shared" si="89"/>
        <v>0</v>
      </c>
      <c r="U455" s="134">
        <f t="shared" si="90"/>
        <v>0</v>
      </c>
      <c r="V455" s="134">
        <f t="shared" si="91"/>
        <v>0</v>
      </c>
      <c r="W455" s="134">
        <f t="shared" si="92"/>
        <v>0</v>
      </c>
      <c r="X455" s="135" t="str">
        <f>""</f>
        <v/>
      </c>
      <c r="Y455" s="136" t="str">
        <f>IF(Tableau_Complet[[#This Row],[ÉLÉMENTS]]="","",Tableau_Complet[[#This Row],[ÉLÉMENTS]])</f>
        <v>ÉQUIPEMENTS pour manitention de dechets - contaners -compacteur - VTT</v>
      </c>
      <c r="Z455" s="135" t="str">
        <f>IF(Tableau_Complet[[#This Row],[NIVEAU DE PRIORITÉ]]="","",Tableau_Complet[[#This Row],[NIVEAU DE PRIORITÉ]])</f>
        <v/>
      </c>
      <c r="AA455" s="135" t="str">
        <f>IF(Tableau_Complet[[#This Row],[COÛTS DE REMPLACEMENT (dollars 2024) avant Taxes]]="","",Tableau_Complet[[#This Row],[COÛTS DE REMPLACEMENT (dollars 2024) avant Taxes]])</f>
        <v/>
      </c>
      <c r="AB455" s="135" t="s">
        <v>121</v>
      </c>
      <c r="AC455" s="135" t="s">
        <v>121</v>
      </c>
      <c r="AD455" s="135" t="s">
        <v>121</v>
      </c>
      <c r="AE455" s="135" t="str">
        <f t="shared" si="93"/>
        <v/>
      </c>
      <c r="AF455" s="135" t="str">
        <f t="shared" si="94"/>
        <v/>
      </c>
      <c r="AG455" s="135" t="str">
        <f t="shared" si="95"/>
        <v/>
      </c>
      <c r="AP455" s="22"/>
      <c r="AR455" s="23"/>
      <c r="AS455" s="13"/>
      <c r="AT455" s="22"/>
      <c r="AU455" s="23"/>
      <c r="AY455" s="14"/>
      <c r="AZ455" s="24"/>
    </row>
    <row r="456" spans="1:52" s="137" customFormat="1" ht="75" customHeight="1" x14ac:dyDescent="0.25">
      <c r="A456" s="73"/>
      <c r="B456" s="73"/>
      <c r="C456" s="74"/>
      <c r="D456" s="74"/>
      <c r="E456" s="74"/>
      <c r="F456" s="74"/>
      <c r="G456" s="74"/>
      <c r="H456" s="75"/>
      <c r="I456" s="76"/>
      <c r="J456" s="77"/>
      <c r="K456" s="78"/>
      <c r="L456" s="79"/>
      <c r="M456" s="251"/>
      <c r="N456" s="338"/>
      <c r="O456" s="269"/>
      <c r="P456" s="346">
        <f>IF(M456="Urgent",L456,0)</f>
        <v>0</v>
      </c>
      <c r="Q456" s="347">
        <f>IF(M456="Prioritaire",L456,0)</f>
        <v>0</v>
      </c>
      <c r="R456" s="347">
        <f>IF(M456="Requis",L456,0)</f>
        <v>0</v>
      </c>
      <c r="S456" s="348">
        <f>IF(M456="Recommandé",L456,0)</f>
        <v>0</v>
      </c>
      <c r="T456" s="349">
        <f t="shared" si="89"/>
        <v>0</v>
      </c>
      <c r="U456" s="345">
        <f t="shared" si="90"/>
        <v>0</v>
      </c>
      <c r="V456" s="345">
        <f t="shared" si="91"/>
        <v>0</v>
      </c>
      <c r="W456" s="345">
        <f t="shared" si="92"/>
        <v>0</v>
      </c>
      <c r="X456" s="154" t="str">
        <f>""</f>
        <v/>
      </c>
      <c r="Y456" s="355" t="str">
        <f>IF(Tableau_Complet[[#This Row],[ÉLÉMENTS]]="","",Tableau_Complet[[#This Row],[ÉLÉMENTS]])</f>
        <v/>
      </c>
      <c r="Z456" s="356" t="str">
        <f>IF(Tableau_Complet[[#This Row],[NIVEAU DE PRIORITÉ]]="","",Tableau_Complet[[#This Row],[NIVEAU DE PRIORITÉ]])</f>
        <v/>
      </c>
      <c r="AA456" s="356" t="str">
        <f>IF(Tableau_Complet[[#This Row],[COÛTS DE REMPLACEMENT (dollars 2024) avant Taxes]]="","",Tableau_Complet[[#This Row],[COÛTS DE REMPLACEMENT (dollars 2024) avant Taxes]])</f>
        <v/>
      </c>
      <c r="AB456" s="273" t="s">
        <v>121</v>
      </c>
      <c r="AC456" s="273" t="s">
        <v>127</v>
      </c>
      <c r="AD456" s="273" t="s">
        <v>127</v>
      </c>
      <c r="AE456" s="356" t="str">
        <f t="shared" si="93"/>
        <v/>
      </c>
      <c r="AF456" s="356" t="str">
        <f t="shared" si="94"/>
        <v/>
      </c>
      <c r="AG456" s="356" t="str">
        <f t="shared" si="95"/>
        <v/>
      </c>
      <c r="AP456" s="138"/>
      <c r="AR456" s="139"/>
      <c r="AS456" s="140"/>
      <c r="AT456" s="138"/>
      <c r="AU456" s="139"/>
      <c r="AY456" s="141"/>
      <c r="AZ456" s="142"/>
    </row>
    <row r="457" spans="1:52" s="21" customFormat="1" ht="18" x14ac:dyDescent="0.25">
      <c r="A457" s="73"/>
      <c r="B457" s="73"/>
      <c r="C457" s="74"/>
      <c r="D457" s="74"/>
      <c r="E457" s="74"/>
      <c r="F457" s="74"/>
      <c r="G457" s="74"/>
      <c r="H457" s="75"/>
      <c r="I457" s="76"/>
      <c r="J457" s="77"/>
      <c r="K457" s="78"/>
      <c r="L457" s="79"/>
      <c r="M457" s="251"/>
      <c r="N457" s="338"/>
      <c r="O457" s="269"/>
      <c r="P457" s="346">
        <f>IF(M457="Urgent",L457,0)</f>
        <v>0</v>
      </c>
      <c r="Q457" s="347">
        <f>IF(M457="Prioritaire",L457,0)</f>
        <v>0</v>
      </c>
      <c r="R457" s="347">
        <f>IF(M457="Requis",L457,0)</f>
        <v>0</v>
      </c>
      <c r="S457" s="348">
        <f>IF(M457="Recommandé",L457,0)</f>
        <v>0</v>
      </c>
      <c r="T457" s="349">
        <f t="shared" si="89"/>
        <v>0</v>
      </c>
      <c r="U457" s="345">
        <f t="shared" si="90"/>
        <v>0</v>
      </c>
      <c r="V457" s="345">
        <f t="shared" si="91"/>
        <v>0</v>
      </c>
      <c r="W457" s="345">
        <f t="shared" si="92"/>
        <v>0</v>
      </c>
      <c r="X457" s="154" t="str">
        <f>""</f>
        <v/>
      </c>
      <c r="Y457" s="355" t="str">
        <f>IF(Tableau_Complet[[#This Row],[ÉLÉMENTS]]="","",Tableau_Complet[[#This Row],[ÉLÉMENTS]])</f>
        <v/>
      </c>
      <c r="Z457" s="356" t="str">
        <f>IF(Tableau_Complet[[#This Row],[NIVEAU DE PRIORITÉ]]="","",Tableau_Complet[[#This Row],[NIVEAU DE PRIORITÉ]])</f>
        <v/>
      </c>
      <c r="AA457" s="356" t="str">
        <f>IF(Tableau_Complet[[#This Row],[COÛTS DE REMPLACEMENT (dollars 2024) avant Taxes]]="","",Tableau_Complet[[#This Row],[COÛTS DE REMPLACEMENT (dollars 2024) avant Taxes]])</f>
        <v/>
      </c>
      <c r="AB457" s="273" t="s">
        <v>121</v>
      </c>
      <c r="AC457" s="273" t="s">
        <v>127</v>
      </c>
      <c r="AD457" s="273" t="s">
        <v>127</v>
      </c>
      <c r="AE457" s="356" t="str">
        <f t="shared" si="93"/>
        <v/>
      </c>
      <c r="AF457" s="356" t="str">
        <f t="shared" si="94"/>
        <v/>
      </c>
      <c r="AG457" s="356" t="str">
        <f t="shared" si="95"/>
        <v/>
      </c>
      <c r="AP457" s="22"/>
      <c r="AR457" s="23"/>
      <c r="AS457" s="13"/>
      <c r="AT457" s="22"/>
      <c r="AU457" s="23"/>
      <c r="AY457" s="14"/>
      <c r="AZ457" s="24"/>
    </row>
    <row r="458" spans="1:52" s="21" customFormat="1" ht="18" x14ac:dyDescent="0.25">
      <c r="A458" s="73"/>
      <c r="B458" s="73"/>
      <c r="C458" s="74"/>
      <c r="D458" s="74"/>
      <c r="E458" s="74"/>
      <c r="F458" s="74"/>
      <c r="G458" s="74"/>
      <c r="H458" s="75"/>
      <c r="I458" s="76"/>
      <c r="J458" s="77"/>
      <c r="K458" s="78"/>
      <c r="L458" s="79"/>
      <c r="M458" s="250"/>
      <c r="N458" s="337"/>
      <c r="O458" s="269"/>
      <c r="P458" s="346">
        <f t="shared" si="85"/>
        <v>0</v>
      </c>
      <c r="Q458" s="347">
        <f t="shared" si="86"/>
        <v>0</v>
      </c>
      <c r="R458" s="347">
        <f t="shared" si="87"/>
        <v>0</v>
      </c>
      <c r="S458" s="348">
        <f t="shared" si="88"/>
        <v>0</v>
      </c>
      <c r="T458" s="349">
        <f t="shared" si="89"/>
        <v>0</v>
      </c>
      <c r="U458" s="345">
        <f t="shared" si="90"/>
        <v>0</v>
      </c>
      <c r="V458" s="345">
        <f t="shared" si="91"/>
        <v>0</v>
      </c>
      <c r="W458" s="345">
        <f t="shared" si="92"/>
        <v>0</v>
      </c>
      <c r="X458" s="154" t="str">
        <f>""</f>
        <v/>
      </c>
      <c r="Y458" s="355" t="str">
        <f>IF(Tableau_Complet[[#This Row],[ÉLÉMENTS]]="","",Tableau_Complet[[#This Row],[ÉLÉMENTS]])</f>
        <v/>
      </c>
      <c r="Z458" s="356" t="str">
        <f>IF(Tableau_Complet[[#This Row],[NIVEAU DE PRIORITÉ]]="","",Tableau_Complet[[#This Row],[NIVEAU DE PRIORITÉ]])</f>
        <v/>
      </c>
      <c r="AA458" s="356" t="str">
        <f>IF(Tableau_Complet[[#This Row],[COÛTS DE REMPLACEMENT (dollars 2024) avant Taxes]]="","",Tableau_Complet[[#This Row],[COÛTS DE REMPLACEMENT (dollars 2024) avant Taxes]])</f>
        <v/>
      </c>
      <c r="AB458" s="273" t="s">
        <v>121</v>
      </c>
      <c r="AC458" s="273" t="s">
        <v>127</v>
      </c>
      <c r="AD458" s="273" t="s">
        <v>127</v>
      </c>
      <c r="AE458" s="356" t="str">
        <f t="shared" si="93"/>
        <v/>
      </c>
      <c r="AF458" s="356" t="str">
        <f t="shared" si="94"/>
        <v/>
      </c>
      <c r="AG458" s="356" t="str">
        <f t="shared" si="95"/>
        <v/>
      </c>
      <c r="AP458" s="22"/>
      <c r="AR458" s="23"/>
      <c r="AS458" s="13"/>
      <c r="AT458" s="22"/>
      <c r="AU458" s="23"/>
      <c r="AY458" s="14"/>
      <c r="AZ458" s="24"/>
    </row>
    <row r="459" spans="1:52" s="21" customFormat="1" ht="54" x14ac:dyDescent="0.25">
      <c r="A459" s="124" t="s">
        <v>498</v>
      </c>
      <c r="B459" s="124"/>
      <c r="C459" s="125" t="s">
        <v>499</v>
      </c>
      <c r="D459" s="125"/>
      <c r="E459" s="125"/>
      <c r="F459" s="125"/>
      <c r="G459" s="125"/>
      <c r="H459" s="126"/>
      <c r="I459" s="127"/>
      <c r="J459" s="128"/>
      <c r="K459" s="129"/>
      <c r="L459" s="130"/>
      <c r="M459" s="131"/>
      <c r="N459" s="132">
        <f>SUM(L460:L462)</f>
        <v>0</v>
      </c>
      <c r="O459" s="124"/>
      <c r="P459" s="121">
        <f t="shared" si="85"/>
        <v>0</v>
      </c>
      <c r="Q459" s="122">
        <f t="shared" si="86"/>
        <v>0</v>
      </c>
      <c r="R459" s="122">
        <f t="shared" si="87"/>
        <v>0</v>
      </c>
      <c r="S459" s="123">
        <f t="shared" si="88"/>
        <v>0</v>
      </c>
      <c r="T459" s="133">
        <f t="shared" si="89"/>
        <v>0</v>
      </c>
      <c r="U459" s="134">
        <f t="shared" si="90"/>
        <v>0</v>
      </c>
      <c r="V459" s="134">
        <f t="shared" si="91"/>
        <v>0</v>
      </c>
      <c r="W459" s="134">
        <f t="shared" si="92"/>
        <v>0</v>
      </c>
      <c r="X459" s="135" t="str">
        <f>""</f>
        <v/>
      </c>
      <c r="Y459" s="136" t="str">
        <f>IF(Tableau_Complet[[#This Row],[ÉLÉMENTS]]="","",Tableau_Complet[[#This Row],[ÉLÉMENTS]])</f>
        <v>ÉQUIPEMENTS Équipement pour lavage des vitres</v>
      </c>
      <c r="Z459" s="135" t="str">
        <f>IF(Tableau_Complet[[#This Row],[NIVEAU DE PRIORITÉ]]="","",Tableau_Complet[[#This Row],[NIVEAU DE PRIORITÉ]])</f>
        <v/>
      </c>
      <c r="AA459" s="135" t="str">
        <f>IF(Tableau_Complet[[#This Row],[COÛTS DE REMPLACEMENT (dollars 2024) avant Taxes]]="","",Tableau_Complet[[#This Row],[COÛTS DE REMPLACEMENT (dollars 2024) avant Taxes]])</f>
        <v/>
      </c>
      <c r="AB459" s="135" t="s">
        <v>121</v>
      </c>
      <c r="AC459" s="135" t="s">
        <v>121</v>
      </c>
      <c r="AD459" s="135" t="s">
        <v>121</v>
      </c>
      <c r="AE459" s="135" t="str">
        <f t="shared" si="93"/>
        <v/>
      </c>
      <c r="AF459" s="135" t="str">
        <f t="shared" si="94"/>
        <v/>
      </c>
      <c r="AG459" s="135" t="str">
        <f t="shared" si="95"/>
        <v/>
      </c>
      <c r="AP459" s="22"/>
      <c r="AR459" s="23"/>
      <c r="AS459" s="13"/>
      <c r="AT459" s="22"/>
      <c r="AU459" s="23"/>
      <c r="AY459" s="14"/>
      <c r="AZ459" s="24"/>
    </row>
    <row r="460" spans="1:52" s="114" customFormat="1" ht="75" customHeight="1" x14ac:dyDescent="0.25">
      <c r="A460" s="73"/>
      <c r="B460" s="73"/>
      <c r="C460" s="74"/>
      <c r="D460" s="74"/>
      <c r="E460" s="74"/>
      <c r="F460" s="74"/>
      <c r="G460" s="74"/>
      <c r="H460" s="75"/>
      <c r="I460" s="76"/>
      <c r="J460" s="77"/>
      <c r="K460" s="78"/>
      <c r="L460" s="79"/>
      <c r="M460" s="251"/>
      <c r="N460" s="338"/>
      <c r="O460" s="269"/>
      <c r="P460" s="346">
        <f>IF(M460="Urgent",L460,0)</f>
        <v>0</v>
      </c>
      <c r="Q460" s="347">
        <f>IF(M460="Prioritaire",L460,0)</f>
        <v>0</v>
      </c>
      <c r="R460" s="347">
        <f>IF(M460="Requis",L460,0)</f>
        <v>0</v>
      </c>
      <c r="S460" s="348">
        <f>IF(M460="Recommandé",L460,0)</f>
        <v>0</v>
      </c>
      <c r="T460" s="349">
        <f t="shared" si="89"/>
        <v>0</v>
      </c>
      <c r="U460" s="345">
        <f t="shared" si="90"/>
        <v>0</v>
      </c>
      <c r="V460" s="345">
        <f t="shared" si="91"/>
        <v>0</v>
      </c>
      <c r="W460" s="345">
        <f t="shared" si="92"/>
        <v>0</v>
      </c>
      <c r="X460" s="154" t="str">
        <f>""</f>
        <v/>
      </c>
      <c r="Y460" s="355" t="str">
        <f>IF(Tableau_Complet[[#This Row],[ÉLÉMENTS]]="","",Tableau_Complet[[#This Row],[ÉLÉMENTS]])</f>
        <v/>
      </c>
      <c r="Z460" s="356" t="str">
        <f>IF(Tableau_Complet[[#This Row],[NIVEAU DE PRIORITÉ]]="","",Tableau_Complet[[#This Row],[NIVEAU DE PRIORITÉ]])</f>
        <v/>
      </c>
      <c r="AA460" s="356" t="str">
        <f>IF(Tableau_Complet[[#This Row],[COÛTS DE REMPLACEMENT (dollars 2024) avant Taxes]]="","",Tableau_Complet[[#This Row],[COÛTS DE REMPLACEMENT (dollars 2024) avant Taxes]])</f>
        <v/>
      </c>
      <c r="AB460" s="273" t="s">
        <v>121</v>
      </c>
      <c r="AC460" s="273" t="s">
        <v>127</v>
      </c>
      <c r="AD460" s="273" t="s">
        <v>127</v>
      </c>
      <c r="AE460" s="356" t="str">
        <f t="shared" si="93"/>
        <v/>
      </c>
      <c r="AF460" s="356" t="str">
        <f t="shared" si="94"/>
        <v/>
      </c>
      <c r="AG460" s="356" t="str">
        <f t="shared" si="95"/>
        <v/>
      </c>
      <c r="AP460" s="115"/>
      <c r="AR460" s="116"/>
      <c r="AS460" s="117"/>
      <c r="AT460" s="115"/>
      <c r="AU460" s="116"/>
      <c r="AY460" s="118"/>
      <c r="AZ460" s="119"/>
    </row>
    <row r="461" spans="1:52" s="21" customFormat="1" ht="18" x14ac:dyDescent="0.25">
      <c r="A461" s="73"/>
      <c r="B461" s="73"/>
      <c r="C461" s="74"/>
      <c r="D461" s="74"/>
      <c r="E461" s="74"/>
      <c r="F461" s="74"/>
      <c r="G461" s="74"/>
      <c r="H461" s="75"/>
      <c r="I461" s="76"/>
      <c r="J461" s="77"/>
      <c r="K461" s="78"/>
      <c r="L461" s="79"/>
      <c r="M461" s="251"/>
      <c r="N461" s="338"/>
      <c r="O461" s="269"/>
      <c r="P461" s="346">
        <f>IF(M461="Urgent",L461,0)</f>
        <v>0</v>
      </c>
      <c r="Q461" s="347">
        <f>IF(M461="Prioritaire",L461,0)</f>
        <v>0</v>
      </c>
      <c r="R461" s="347">
        <f>IF(M461="Requis",L461,0)</f>
        <v>0</v>
      </c>
      <c r="S461" s="348">
        <f>IF(M461="Recommandé",L461,0)</f>
        <v>0</v>
      </c>
      <c r="T461" s="349">
        <f t="shared" si="89"/>
        <v>0</v>
      </c>
      <c r="U461" s="345">
        <f t="shared" si="90"/>
        <v>0</v>
      </c>
      <c r="V461" s="345">
        <f t="shared" si="91"/>
        <v>0</v>
      </c>
      <c r="W461" s="345">
        <f t="shared" si="92"/>
        <v>0</v>
      </c>
      <c r="X461" s="154" t="str">
        <f>""</f>
        <v/>
      </c>
      <c r="Y461" s="355" t="str">
        <f>IF(Tableau_Complet[[#This Row],[ÉLÉMENTS]]="","",Tableau_Complet[[#This Row],[ÉLÉMENTS]])</f>
        <v/>
      </c>
      <c r="Z461" s="356" t="str">
        <f>IF(Tableau_Complet[[#This Row],[NIVEAU DE PRIORITÉ]]="","",Tableau_Complet[[#This Row],[NIVEAU DE PRIORITÉ]])</f>
        <v/>
      </c>
      <c r="AA461" s="356" t="str">
        <f>IF(Tableau_Complet[[#This Row],[COÛTS DE REMPLACEMENT (dollars 2024) avant Taxes]]="","",Tableau_Complet[[#This Row],[COÛTS DE REMPLACEMENT (dollars 2024) avant Taxes]])</f>
        <v/>
      </c>
      <c r="AB461" s="273" t="s">
        <v>121</v>
      </c>
      <c r="AC461" s="273" t="s">
        <v>127</v>
      </c>
      <c r="AD461" s="273" t="s">
        <v>127</v>
      </c>
      <c r="AE461" s="356" t="str">
        <f t="shared" si="93"/>
        <v/>
      </c>
      <c r="AF461" s="356" t="str">
        <f t="shared" si="94"/>
        <v/>
      </c>
      <c r="AG461" s="356" t="str">
        <f t="shared" si="95"/>
        <v/>
      </c>
      <c r="AP461" s="22"/>
      <c r="AR461" s="23"/>
      <c r="AS461" s="13"/>
      <c r="AT461" s="22"/>
      <c r="AU461" s="23"/>
      <c r="AY461" s="14"/>
      <c r="AZ461" s="24"/>
    </row>
    <row r="462" spans="1:52" s="137" customFormat="1" ht="75" customHeight="1" x14ac:dyDescent="0.25">
      <c r="A462" s="73"/>
      <c r="B462" s="73"/>
      <c r="C462" s="74"/>
      <c r="D462" s="74"/>
      <c r="E462" s="74"/>
      <c r="F462" s="74"/>
      <c r="G462" s="74"/>
      <c r="H462" s="75"/>
      <c r="I462" s="76"/>
      <c r="J462" s="77"/>
      <c r="K462" s="78"/>
      <c r="L462" s="79"/>
      <c r="M462" s="250"/>
      <c r="N462" s="337"/>
      <c r="O462" s="269"/>
      <c r="P462" s="346">
        <f t="shared" si="85"/>
        <v>0</v>
      </c>
      <c r="Q462" s="347">
        <f t="shared" si="86"/>
        <v>0</v>
      </c>
      <c r="R462" s="347">
        <f t="shared" si="87"/>
        <v>0</v>
      </c>
      <c r="S462" s="348">
        <f t="shared" si="88"/>
        <v>0</v>
      </c>
      <c r="T462" s="349">
        <f t="shared" si="89"/>
        <v>0</v>
      </c>
      <c r="U462" s="345">
        <f t="shared" si="90"/>
        <v>0</v>
      </c>
      <c r="V462" s="345">
        <f t="shared" si="91"/>
        <v>0</v>
      </c>
      <c r="W462" s="345">
        <f t="shared" si="92"/>
        <v>0</v>
      </c>
      <c r="X462" s="154" t="str">
        <f>""</f>
        <v/>
      </c>
      <c r="Y462" s="355" t="str">
        <f>IF(Tableau_Complet[[#This Row],[ÉLÉMENTS]]="","",Tableau_Complet[[#This Row],[ÉLÉMENTS]])</f>
        <v/>
      </c>
      <c r="Z462" s="356" t="str">
        <f>IF(Tableau_Complet[[#This Row],[NIVEAU DE PRIORITÉ]]="","",Tableau_Complet[[#This Row],[NIVEAU DE PRIORITÉ]])</f>
        <v/>
      </c>
      <c r="AA462" s="356" t="str">
        <f>IF(Tableau_Complet[[#This Row],[COÛTS DE REMPLACEMENT (dollars 2024) avant Taxes]]="","",Tableau_Complet[[#This Row],[COÛTS DE REMPLACEMENT (dollars 2024) avant Taxes]])</f>
        <v/>
      </c>
      <c r="AB462" s="273" t="s">
        <v>121</v>
      </c>
      <c r="AC462" s="273" t="s">
        <v>127</v>
      </c>
      <c r="AD462" s="273" t="s">
        <v>127</v>
      </c>
      <c r="AE462" s="356" t="str">
        <f t="shared" si="93"/>
        <v/>
      </c>
      <c r="AF462" s="356" t="str">
        <f t="shared" si="94"/>
        <v/>
      </c>
      <c r="AG462" s="356" t="str">
        <f t="shared" si="95"/>
        <v/>
      </c>
      <c r="AP462" s="138"/>
      <c r="AR462" s="139"/>
      <c r="AS462" s="140"/>
      <c r="AT462" s="138"/>
      <c r="AU462" s="139"/>
      <c r="AY462" s="141"/>
      <c r="AZ462" s="142"/>
    </row>
    <row r="463" spans="1:52" s="29" customFormat="1" ht="54" x14ac:dyDescent="0.25">
      <c r="A463" s="124" t="s">
        <v>500</v>
      </c>
      <c r="B463" s="124"/>
      <c r="C463" s="125" t="s">
        <v>501</v>
      </c>
      <c r="D463" s="125"/>
      <c r="E463" s="125"/>
      <c r="F463" s="125"/>
      <c r="G463" s="125"/>
      <c r="H463" s="126"/>
      <c r="I463" s="127"/>
      <c r="J463" s="128"/>
      <c r="K463" s="129"/>
      <c r="L463" s="130"/>
      <c r="M463" s="131"/>
      <c r="N463" s="132">
        <f>SUM(L464:L466)</f>
        <v>0</v>
      </c>
      <c r="O463" s="124"/>
      <c r="P463" s="121">
        <f t="shared" si="85"/>
        <v>0</v>
      </c>
      <c r="Q463" s="122">
        <f t="shared" si="86"/>
        <v>0</v>
      </c>
      <c r="R463" s="122">
        <f t="shared" si="87"/>
        <v>0</v>
      </c>
      <c r="S463" s="123">
        <f t="shared" si="88"/>
        <v>0</v>
      </c>
      <c r="T463" s="133">
        <f t="shared" si="89"/>
        <v>0</v>
      </c>
      <c r="U463" s="134">
        <f t="shared" si="90"/>
        <v>0</v>
      </c>
      <c r="V463" s="134">
        <f t="shared" si="91"/>
        <v>0</v>
      </c>
      <c r="W463" s="134">
        <f t="shared" si="92"/>
        <v>0</v>
      </c>
      <c r="X463" s="135" t="str">
        <f>""</f>
        <v/>
      </c>
      <c r="Y463" s="136" t="str">
        <f>IF(Tableau_Complet[[#This Row],[ÉLÉMENTS]]="","",Tableau_Complet[[#This Row],[ÉLÉMENTS]])</f>
        <v>Ameublement et décoration (fixes et mobiles)</v>
      </c>
      <c r="Z463" s="135" t="str">
        <f>IF(Tableau_Complet[[#This Row],[NIVEAU DE PRIORITÉ]]="","",Tableau_Complet[[#This Row],[NIVEAU DE PRIORITÉ]])</f>
        <v/>
      </c>
      <c r="AA463" s="135" t="str">
        <f>IF(Tableau_Complet[[#This Row],[COÛTS DE REMPLACEMENT (dollars 2024) avant Taxes]]="","",Tableau_Complet[[#This Row],[COÛTS DE REMPLACEMENT (dollars 2024) avant Taxes]])</f>
        <v/>
      </c>
      <c r="AB463" s="135" t="s">
        <v>121</v>
      </c>
      <c r="AC463" s="135" t="s">
        <v>121</v>
      </c>
      <c r="AD463" s="135" t="s">
        <v>121</v>
      </c>
      <c r="AE463" s="135" t="str">
        <f t="shared" si="93"/>
        <v/>
      </c>
      <c r="AF463" s="135" t="str">
        <f t="shared" si="94"/>
        <v/>
      </c>
      <c r="AG463" s="135" t="str">
        <f t="shared" si="95"/>
        <v/>
      </c>
      <c r="AP463" s="30"/>
      <c r="AR463" s="31"/>
      <c r="AS463" s="17"/>
      <c r="AT463" s="30"/>
      <c r="AU463" s="31"/>
      <c r="AY463" s="18"/>
      <c r="AZ463" s="32"/>
    </row>
    <row r="464" spans="1:52" s="29" customFormat="1" ht="18" x14ac:dyDescent="0.25">
      <c r="A464" s="73"/>
      <c r="B464" s="73"/>
      <c r="C464" s="74"/>
      <c r="D464" s="74"/>
      <c r="E464" s="74"/>
      <c r="F464" s="74"/>
      <c r="G464" s="74"/>
      <c r="H464" s="75"/>
      <c r="I464" s="76"/>
      <c r="J464" s="77"/>
      <c r="K464" s="78"/>
      <c r="L464" s="79"/>
      <c r="M464" s="250"/>
      <c r="N464" s="337"/>
      <c r="O464" s="269"/>
      <c r="P464" s="346">
        <f t="shared" si="85"/>
        <v>0</v>
      </c>
      <c r="Q464" s="347">
        <f t="shared" si="86"/>
        <v>0</v>
      </c>
      <c r="R464" s="347">
        <f t="shared" si="87"/>
        <v>0</v>
      </c>
      <c r="S464" s="348">
        <f t="shared" si="88"/>
        <v>0</v>
      </c>
      <c r="T464" s="349">
        <f t="shared" si="89"/>
        <v>0</v>
      </c>
      <c r="U464" s="345">
        <f t="shared" si="90"/>
        <v>0</v>
      </c>
      <c r="V464" s="345">
        <f t="shared" si="91"/>
        <v>0</v>
      </c>
      <c r="W464" s="345">
        <f t="shared" si="92"/>
        <v>0</v>
      </c>
      <c r="X464" s="154" t="str">
        <f>""</f>
        <v/>
      </c>
      <c r="Y464" s="355" t="str">
        <f>IF(Tableau_Complet[[#This Row],[ÉLÉMENTS]]="","",Tableau_Complet[[#This Row],[ÉLÉMENTS]])</f>
        <v/>
      </c>
      <c r="Z464" s="356" t="str">
        <f>IF(Tableau_Complet[[#This Row],[NIVEAU DE PRIORITÉ]]="","",Tableau_Complet[[#This Row],[NIVEAU DE PRIORITÉ]])</f>
        <v/>
      </c>
      <c r="AA464" s="356" t="str">
        <f>IF(Tableau_Complet[[#This Row],[COÛTS DE REMPLACEMENT (dollars 2024) avant Taxes]]="","",Tableau_Complet[[#This Row],[COÛTS DE REMPLACEMENT (dollars 2024) avant Taxes]])</f>
        <v/>
      </c>
      <c r="AB464" s="273" t="s">
        <v>121</v>
      </c>
      <c r="AC464" s="273" t="s">
        <v>127</v>
      </c>
      <c r="AD464" s="273" t="s">
        <v>127</v>
      </c>
      <c r="AE464" s="356" t="str">
        <f t="shared" si="93"/>
        <v/>
      </c>
      <c r="AF464" s="356" t="str">
        <f t="shared" si="94"/>
        <v/>
      </c>
      <c r="AG464" s="356" t="str">
        <f t="shared" si="95"/>
        <v/>
      </c>
      <c r="AP464" s="30"/>
      <c r="AR464" s="31"/>
      <c r="AS464" s="17"/>
      <c r="AT464" s="30"/>
      <c r="AU464" s="31"/>
      <c r="AY464" s="18"/>
      <c r="AZ464" s="32"/>
    </row>
    <row r="465" spans="1:52" s="21" customFormat="1" ht="18" x14ac:dyDescent="0.25">
      <c r="A465" s="73"/>
      <c r="B465" s="73"/>
      <c r="C465" s="74"/>
      <c r="D465" s="74"/>
      <c r="E465" s="74"/>
      <c r="F465" s="74"/>
      <c r="G465" s="74"/>
      <c r="H465" s="75"/>
      <c r="I465" s="76"/>
      <c r="J465" s="77"/>
      <c r="K465" s="78"/>
      <c r="L465" s="79"/>
      <c r="M465" s="250"/>
      <c r="N465" s="337"/>
      <c r="O465" s="269"/>
      <c r="P465" s="346">
        <f t="shared" si="85"/>
        <v>0</v>
      </c>
      <c r="Q465" s="347">
        <f t="shared" si="86"/>
        <v>0</v>
      </c>
      <c r="R465" s="347">
        <f t="shared" si="87"/>
        <v>0</v>
      </c>
      <c r="S465" s="348">
        <f t="shared" si="88"/>
        <v>0</v>
      </c>
      <c r="T465" s="349">
        <f t="shared" si="89"/>
        <v>0</v>
      </c>
      <c r="U465" s="345">
        <f t="shared" si="90"/>
        <v>0</v>
      </c>
      <c r="V465" s="345">
        <f t="shared" si="91"/>
        <v>0</v>
      </c>
      <c r="W465" s="345">
        <f t="shared" si="92"/>
        <v>0</v>
      </c>
      <c r="X465" s="154" t="str">
        <f>""</f>
        <v/>
      </c>
      <c r="Y465" s="355" t="str">
        <f>IF(Tableau_Complet[[#This Row],[ÉLÉMENTS]]="","",Tableau_Complet[[#This Row],[ÉLÉMENTS]])</f>
        <v/>
      </c>
      <c r="Z465" s="356" t="str">
        <f>IF(Tableau_Complet[[#This Row],[NIVEAU DE PRIORITÉ]]="","",Tableau_Complet[[#This Row],[NIVEAU DE PRIORITÉ]])</f>
        <v/>
      </c>
      <c r="AA465" s="356" t="str">
        <f>IF(Tableau_Complet[[#This Row],[COÛTS DE REMPLACEMENT (dollars 2024) avant Taxes]]="","",Tableau_Complet[[#This Row],[COÛTS DE REMPLACEMENT (dollars 2024) avant Taxes]])</f>
        <v/>
      </c>
      <c r="AB465" s="273" t="s">
        <v>121</v>
      </c>
      <c r="AC465" s="273" t="s">
        <v>127</v>
      </c>
      <c r="AD465" s="273" t="s">
        <v>127</v>
      </c>
      <c r="AE465" s="356" t="str">
        <f t="shared" si="93"/>
        <v/>
      </c>
      <c r="AF465" s="356" t="str">
        <f t="shared" si="94"/>
        <v/>
      </c>
      <c r="AG465" s="356" t="str">
        <f t="shared" si="95"/>
        <v/>
      </c>
      <c r="AP465" s="22"/>
      <c r="AR465" s="23"/>
      <c r="AS465" s="13"/>
      <c r="AT465" s="22"/>
      <c r="AU465" s="23"/>
      <c r="AY465" s="14"/>
      <c r="AZ465" s="24"/>
    </row>
    <row r="466" spans="1:52" s="137" customFormat="1" ht="75" customHeight="1" x14ac:dyDescent="0.25">
      <c r="A466" s="73"/>
      <c r="B466" s="73"/>
      <c r="C466" s="74"/>
      <c r="D466" s="74"/>
      <c r="E466" s="74"/>
      <c r="F466" s="74"/>
      <c r="G466" s="74"/>
      <c r="H466" s="75"/>
      <c r="I466" s="76"/>
      <c r="J466" s="77"/>
      <c r="K466" s="78"/>
      <c r="L466" s="79"/>
      <c r="M466" s="250"/>
      <c r="N466" s="337"/>
      <c r="O466" s="269"/>
      <c r="P466" s="346">
        <f t="shared" ref="P466:P549" si="96">IF(M466="Urgent",L466,0)</f>
        <v>0</v>
      </c>
      <c r="Q466" s="347">
        <f t="shared" ref="Q466:Q549" si="97">IF(M466="Prioritaire",L466,0)</f>
        <v>0</v>
      </c>
      <c r="R466" s="347">
        <f t="shared" ref="R466:R549" si="98">IF(M466="Requis",L466,0)</f>
        <v>0</v>
      </c>
      <c r="S466" s="348">
        <f t="shared" ref="S466:S549" si="99">IF(M466="Recommandé",L466,0)</f>
        <v>0</v>
      </c>
      <c r="T466" s="349">
        <f t="shared" si="89"/>
        <v>0</v>
      </c>
      <c r="U466" s="345">
        <f t="shared" si="90"/>
        <v>0</v>
      </c>
      <c r="V466" s="345">
        <f t="shared" si="91"/>
        <v>0</v>
      </c>
      <c r="W466" s="345">
        <f t="shared" si="92"/>
        <v>0</v>
      </c>
      <c r="X466" s="154" t="str">
        <f>""</f>
        <v/>
      </c>
      <c r="Y466" s="355" t="str">
        <f>IF(Tableau_Complet[[#This Row],[ÉLÉMENTS]]="","",Tableau_Complet[[#This Row],[ÉLÉMENTS]])</f>
        <v/>
      </c>
      <c r="Z466" s="356" t="str">
        <f>IF(Tableau_Complet[[#This Row],[NIVEAU DE PRIORITÉ]]="","",Tableau_Complet[[#This Row],[NIVEAU DE PRIORITÉ]])</f>
        <v/>
      </c>
      <c r="AA466" s="356" t="str">
        <f>IF(Tableau_Complet[[#This Row],[COÛTS DE REMPLACEMENT (dollars 2024) avant Taxes]]="","",Tableau_Complet[[#This Row],[COÛTS DE REMPLACEMENT (dollars 2024) avant Taxes]])</f>
        <v/>
      </c>
      <c r="AB466" s="273" t="s">
        <v>121</v>
      </c>
      <c r="AC466" s="273" t="s">
        <v>127</v>
      </c>
      <c r="AD466" s="273" t="s">
        <v>127</v>
      </c>
      <c r="AE466" s="356" t="str">
        <f t="shared" si="93"/>
        <v/>
      </c>
      <c r="AF466" s="356" t="str">
        <f t="shared" si="94"/>
        <v/>
      </c>
      <c r="AG466" s="356" t="str">
        <f t="shared" si="95"/>
        <v/>
      </c>
      <c r="AP466" s="138"/>
      <c r="AR466" s="139"/>
      <c r="AS466" s="140"/>
      <c r="AT466" s="138"/>
      <c r="AU466" s="139"/>
      <c r="AY466" s="141"/>
      <c r="AZ466" s="142"/>
    </row>
    <row r="467" spans="1:52" s="29" customFormat="1" ht="54" x14ac:dyDescent="0.25">
      <c r="A467" s="101" t="s">
        <v>502</v>
      </c>
      <c r="B467" s="101"/>
      <c r="C467" s="102" t="s">
        <v>503</v>
      </c>
      <c r="D467" s="102"/>
      <c r="E467" s="102"/>
      <c r="F467" s="102"/>
      <c r="G467" s="102"/>
      <c r="H467" s="103"/>
      <c r="I467" s="104"/>
      <c r="J467" s="105"/>
      <c r="K467" s="106"/>
      <c r="L467" s="107"/>
      <c r="M467" s="108"/>
      <c r="N467" s="109"/>
      <c r="O467" s="101"/>
      <c r="P467" s="143">
        <f t="shared" si="96"/>
        <v>0</v>
      </c>
      <c r="Q467" s="144">
        <f t="shared" si="97"/>
        <v>0</v>
      </c>
      <c r="R467" s="144">
        <f t="shared" si="98"/>
        <v>0</v>
      </c>
      <c r="S467" s="145">
        <f t="shared" si="99"/>
        <v>0</v>
      </c>
      <c r="T467" s="146">
        <f t="shared" si="89"/>
        <v>0</v>
      </c>
      <c r="U467" s="147">
        <f t="shared" si="90"/>
        <v>0</v>
      </c>
      <c r="V467" s="147">
        <f t="shared" si="91"/>
        <v>0</v>
      </c>
      <c r="W467" s="147">
        <f t="shared" si="92"/>
        <v>0</v>
      </c>
      <c r="X467" s="112" t="str">
        <f>""</f>
        <v/>
      </c>
      <c r="Y467" s="113" t="str">
        <f>IF(Tableau_Complet[[#This Row],[ÉLÉMENTS]]="","",Tableau_Complet[[#This Row],[ÉLÉMENTS]])</f>
        <v>CONSTRUCTION SPÉCIALE ET DÉMOLITION</v>
      </c>
      <c r="Z467" s="112" t="str">
        <f>IF(Tableau_Complet[[#This Row],[NIVEAU DE PRIORITÉ]]="","",Tableau_Complet[[#This Row],[NIVEAU DE PRIORITÉ]])</f>
        <v/>
      </c>
      <c r="AA467" s="112" t="str">
        <f>IF(Tableau_Complet[[#This Row],[COÛTS DE REMPLACEMENT (dollars 2024) avant Taxes]]="","",Tableau_Complet[[#This Row],[COÛTS DE REMPLACEMENT (dollars 2024) avant Taxes]])</f>
        <v/>
      </c>
      <c r="AB467" s="112" t="s">
        <v>121</v>
      </c>
      <c r="AC467" s="112" t="s">
        <v>121</v>
      </c>
      <c r="AD467" s="112" t="s">
        <v>121</v>
      </c>
      <c r="AE467" s="112" t="str">
        <f t="shared" si="93"/>
        <v/>
      </c>
      <c r="AF467" s="112" t="str">
        <f t="shared" si="94"/>
        <v/>
      </c>
      <c r="AG467" s="112" t="str">
        <f t="shared" si="95"/>
        <v/>
      </c>
      <c r="AP467" s="30"/>
      <c r="AR467" s="31"/>
      <c r="AS467" s="17"/>
      <c r="AT467" s="30"/>
      <c r="AU467" s="31"/>
      <c r="AY467" s="18"/>
      <c r="AZ467" s="32"/>
    </row>
    <row r="468" spans="1:52" s="29" customFormat="1" ht="18" x14ac:dyDescent="0.25">
      <c r="A468" s="73"/>
      <c r="B468" s="73"/>
      <c r="C468" s="74"/>
      <c r="D468" s="74"/>
      <c r="E468" s="74"/>
      <c r="F468" s="74"/>
      <c r="G468" s="74"/>
      <c r="H468" s="75"/>
      <c r="I468" s="76"/>
      <c r="J468" s="77"/>
      <c r="K468" s="78"/>
      <c r="L468" s="79"/>
      <c r="M468" s="250"/>
      <c r="N468" s="337"/>
      <c r="O468" s="269"/>
      <c r="P468" s="346">
        <f t="shared" si="96"/>
        <v>0</v>
      </c>
      <c r="Q468" s="347">
        <f t="shared" si="97"/>
        <v>0</v>
      </c>
      <c r="R468" s="347">
        <f t="shared" si="98"/>
        <v>0</v>
      </c>
      <c r="S468" s="348">
        <f t="shared" si="99"/>
        <v>0</v>
      </c>
      <c r="T468" s="349">
        <f t="shared" si="89"/>
        <v>0</v>
      </c>
      <c r="U468" s="345">
        <f t="shared" si="90"/>
        <v>0</v>
      </c>
      <c r="V468" s="345">
        <f t="shared" si="91"/>
        <v>0</v>
      </c>
      <c r="W468" s="345">
        <f t="shared" si="92"/>
        <v>0</v>
      </c>
      <c r="X468" s="154" t="str">
        <f>""</f>
        <v/>
      </c>
      <c r="Y468" s="355" t="str">
        <f>IF(Tableau_Complet[[#This Row],[ÉLÉMENTS]]="","",Tableau_Complet[[#This Row],[ÉLÉMENTS]])</f>
        <v/>
      </c>
      <c r="Z468" s="356" t="str">
        <f>IF(Tableau_Complet[[#This Row],[NIVEAU DE PRIORITÉ]]="","",Tableau_Complet[[#This Row],[NIVEAU DE PRIORITÉ]])</f>
        <v/>
      </c>
      <c r="AA468" s="356" t="str">
        <f>IF(Tableau_Complet[[#This Row],[COÛTS DE REMPLACEMENT (dollars 2024) avant Taxes]]="","",Tableau_Complet[[#This Row],[COÛTS DE REMPLACEMENT (dollars 2024) avant Taxes]])</f>
        <v/>
      </c>
      <c r="AB468" s="273" t="s">
        <v>121</v>
      </c>
      <c r="AC468" s="273" t="s">
        <v>127</v>
      </c>
      <c r="AD468" s="273" t="s">
        <v>127</v>
      </c>
      <c r="AE468" s="356" t="str">
        <f t="shared" si="93"/>
        <v/>
      </c>
      <c r="AF468" s="356" t="str">
        <f t="shared" si="94"/>
        <v/>
      </c>
      <c r="AG468" s="356" t="str">
        <f t="shared" si="95"/>
        <v/>
      </c>
      <c r="AP468" s="30"/>
      <c r="AR468" s="31"/>
      <c r="AS468" s="17"/>
      <c r="AT468" s="30"/>
      <c r="AU468" s="31"/>
      <c r="AY468" s="18"/>
      <c r="AZ468" s="32"/>
    </row>
    <row r="469" spans="1:52" s="21" customFormat="1" ht="18" x14ac:dyDescent="0.25">
      <c r="A469" s="124" t="s">
        <v>504</v>
      </c>
      <c r="B469" s="124"/>
      <c r="C469" s="125" t="s">
        <v>505</v>
      </c>
      <c r="D469" s="125"/>
      <c r="E469" s="125"/>
      <c r="F469" s="125"/>
      <c r="G469" s="125"/>
      <c r="H469" s="126"/>
      <c r="I469" s="127"/>
      <c r="J469" s="128"/>
      <c r="K469" s="129"/>
      <c r="L469" s="130"/>
      <c r="M469" s="131"/>
      <c r="N469" s="132">
        <f>SUM(L470:L472)</f>
        <v>0</v>
      </c>
      <c r="O469" s="124"/>
      <c r="P469" s="121">
        <f t="shared" si="96"/>
        <v>0</v>
      </c>
      <c r="Q469" s="122">
        <f t="shared" si="97"/>
        <v>0</v>
      </c>
      <c r="R469" s="122">
        <f t="shared" si="98"/>
        <v>0</v>
      </c>
      <c r="S469" s="123">
        <f t="shared" si="99"/>
        <v>0</v>
      </c>
      <c r="T469" s="133">
        <f t="shared" si="89"/>
        <v>0</v>
      </c>
      <c r="U469" s="134">
        <f t="shared" si="90"/>
        <v>0</v>
      </c>
      <c r="V469" s="134">
        <f t="shared" si="91"/>
        <v>0</v>
      </c>
      <c r="W469" s="134">
        <f t="shared" si="92"/>
        <v>0</v>
      </c>
      <c r="X469" s="135" t="str">
        <f>""</f>
        <v/>
      </c>
      <c r="Y469" s="136" t="str">
        <f>IF(Tableau_Complet[[#This Row],[ÉLÉMENTS]]="","",Tableau_Complet[[#This Row],[ÉLÉMENTS]])</f>
        <v>Structure spéciale</v>
      </c>
      <c r="Z469" s="135" t="str">
        <f>IF(Tableau_Complet[[#This Row],[NIVEAU DE PRIORITÉ]]="","",Tableau_Complet[[#This Row],[NIVEAU DE PRIORITÉ]])</f>
        <v/>
      </c>
      <c r="AA469" s="135" t="str">
        <f>IF(Tableau_Complet[[#This Row],[COÛTS DE REMPLACEMENT (dollars 2024) avant Taxes]]="","",Tableau_Complet[[#This Row],[COÛTS DE REMPLACEMENT (dollars 2024) avant Taxes]])</f>
        <v/>
      </c>
      <c r="AB469" s="135" t="s">
        <v>121</v>
      </c>
      <c r="AC469" s="135" t="s">
        <v>121</v>
      </c>
      <c r="AD469" s="135" t="s">
        <v>121</v>
      </c>
      <c r="AE469" s="135" t="str">
        <f t="shared" si="93"/>
        <v/>
      </c>
      <c r="AF469" s="135" t="str">
        <f t="shared" si="94"/>
        <v/>
      </c>
      <c r="AG469" s="135" t="str">
        <f t="shared" si="95"/>
        <v/>
      </c>
      <c r="AP469" s="22"/>
      <c r="AR469" s="23"/>
      <c r="AS469" s="13"/>
      <c r="AT469" s="22"/>
      <c r="AU469" s="23"/>
      <c r="AY469" s="14"/>
      <c r="AZ469" s="24"/>
    </row>
    <row r="470" spans="1:52" s="29" customFormat="1" ht="18" x14ac:dyDescent="0.25">
      <c r="A470" s="73"/>
      <c r="B470" s="73"/>
      <c r="C470" s="74"/>
      <c r="D470" s="74"/>
      <c r="E470" s="74"/>
      <c r="F470" s="74"/>
      <c r="G470" s="74"/>
      <c r="H470" s="75"/>
      <c r="I470" s="76"/>
      <c r="J470" s="77"/>
      <c r="K470" s="78"/>
      <c r="L470" s="79"/>
      <c r="M470" s="251"/>
      <c r="N470" s="338"/>
      <c r="O470" s="269"/>
      <c r="P470" s="346">
        <f>IF(M470="Urgent",L470,0)</f>
        <v>0</v>
      </c>
      <c r="Q470" s="347">
        <f>IF(M470="Prioritaire",L470,0)</f>
        <v>0</v>
      </c>
      <c r="R470" s="347">
        <f>IF(M470="Requis",L470,0)</f>
        <v>0</v>
      </c>
      <c r="S470" s="348">
        <f>IF(M470="Recommandé",L470,0)</f>
        <v>0</v>
      </c>
      <c r="T470" s="349">
        <f t="shared" si="89"/>
        <v>0</v>
      </c>
      <c r="U470" s="345">
        <f t="shared" si="90"/>
        <v>0</v>
      </c>
      <c r="V470" s="345">
        <f t="shared" si="91"/>
        <v>0</v>
      </c>
      <c r="W470" s="345">
        <f t="shared" si="92"/>
        <v>0</v>
      </c>
      <c r="X470" s="154" t="str">
        <f>""</f>
        <v/>
      </c>
      <c r="Y470" s="355" t="str">
        <f>IF(Tableau_Complet[[#This Row],[ÉLÉMENTS]]="","",Tableau_Complet[[#This Row],[ÉLÉMENTS]])</f>
        <v/>
      </c>
      <c r="Z470" s="356" t="str">
        <f>IF(Tableau_Complet[[#This Row],[NIVEAU DE PRIORITÉ]]="","",Tableau_Complet[[#This Row],[NIVEAU DE PRIORITÉ]])</f>
        <v/>
      </c>
      <c r="AA470" s="356" t="str">
        <f>IF(Tableau_Complet[[#This Row],[COÛTS DE REMPLACEMENT (dollars 2024) avant Taxes]]="","",Tableau_Complet[[#This Row],[COÛTS DE REMPLACEMENT (dollars 2024) avant Taxes]])</f>
        <v/>
      </c>
      <c r="AB470" s="273" t="s">
        <v>121</v>
      </c>
      <c r="AC470" s="273" t="s">
        <v>127</v>
      </c>
      <c r="AD470" s="273" t="s">
        <v>127</v>
      </c>
      <c r="AE470" s="356" t="str">
        <f t="shared" si="93"/>
        <v/>
      </c>
      <c r="AF470" s="356" t="str">
        <f t="shared" si="94"/>
        <v/>
      </c>
      <c r="AG470" s="356" t="str">
        <f t="shared" si="95"/>
        <v/>
      </c>
      <c r="AP470" s="30"/>
      <c r="AR470" s="31"/>
      <c r="AS470" s="17"/>
      <c r="AT470" s="30"/>
      <c r="AU470" s="31"/>
      <c r="AY470" s="18"/>
      <c r="AZ470" s="32"/>
    </row>
    <row r="471" spans="1:52" s="137" customFormat="1" ht="75" customHeight="1" x14ac:dyDescent="0.25">
      <c r="A471" s="73"/>
      <c r="B471" s="73"/>
      <c r="C471" s="74"/>
      <c r="D471" s="74"/>
      <c r="E471" s="74"/>
      <c r="F471" s="74"/>
      <c r="G471" s="74"/>
      <c r="H471" s="75"/>
      <c r="I471" s="76"/>
      <c r="J471" s="77"/>
      <c r="K471" s="78"/>
      <c r="L471" s="79"/>
      <c r="M471" s="251"/>
      <c r="N471" s="338"/>
      <c r="O471" s="269"/>
      <c r="P471" s="346">
        <f>IF(M471="Urgent",L471,0)</f>
        <v>0</v>
      </c>
      <c r="Q471" s="347">
        <f>IF(M471="Prioritaire",L471,0)</f>
        <v>0</v>
      </c>
      <c r="R471" s="347">
        <f>IF(M471="Requis",L471,0)</f>
        <v>0</v>
      </c>
      <c r="S471" s="348">
        <f>IF(M471="Recommandé",L471,0)</f>
        <v>0</v>
      </c>
      <c r="T471" s="349">
        <f t="shared" si="89"/>
        <v>0</v>
      </c>
      <c r="U471" s="345">
        <f t="shared" si="90"/>
        <v>0</v>
      </c>
      <c r="V471" s="345">
        <f t="shared" si="91"/>
        <v>0</v>
      </c>
      <c r="W471" s="345">
        <f t="shared" si="92"/>
        <v>0</v>
      </c>
      <c r="X471" s="154" t="str">
        <f>""</f>
        <v/>
      </c>
      <c r="Y471" s="355" t="str">
        <f>IF(Tableau_Complet[[#This Row],[ÉLÉMENTS]]="","",Tableau_Complet[[#This Row],[ÉLÉMENTS]])</f>
        <v/>
      </c>
      <c r="Z471" s="356" t="str">
        <f>IF(Tableau_Complet[[#This Row],[NIVEAU DE PRIORITÉ]]="","",Tableau_Complet[[#This Row],[NIVEAU DE PRIORITÉ]])</f>
        <v/>
      </c>
      <c r="AA471" s="356" t="str">
        <f>IF(Tableau_Complet[[#This Row],[COÛTS DE REMPLACEMENT (dollars 2024) avant Taxes]]="","",Tableau_Complet[[#This Row],[COÛTS DE REMPLACEMENT (dollars 2024) avant Taxes]])</f>
        <v/>
      </c>
      <c r="AB471" s="273" t="s">
        <v>121</v>
      </c>
      <c r="AC471" s="273" t="s">
        <v>127</v>
      </c>
      <c r="AD471" s="273" t="s">
        <v>127</v>
      </c>
      <c r="AE471" s="356" t="str">
        <f t="shared" si="93"/>
        <v/>
      </c>
      <c r="AF471" s="356" t="str">
        <f t="shared" si="94"/>
        <v/>
      </c>
      <c r="AG471" s="356" t="str">
        <f t="shared" si="95"/>
        <v/>
      </c>
      <c r="AP471" s="138"/>
      <c r="AR471" s="139"/>
      <c r="AS471" s="140"/>
      <c r="AT471" s="138"/>
      <c r="AU471" s="139"/>
      <c r="AY471" s="141"/>
      <c r="AZ471" s="142"/>
    </row>
    <row r="472" spans="1:52" s="29" customFormat="1" ht="18" x14ac:dyDescent="0.25">
      <c r="A472" s="73"/>
      <c r="B472" s="73"/>
      <c r="C472" s="74"/>
      <c r="D472" s="74"/>
      <c r="E472" s="74"/>
      <c r="F472" s="74"/>
      <c r="G472" s="74"/>
      <c r="H472" s="75"/>
      <c r="I472" s="76"/>
      <c r="J472" s="77"/>
      <c r="K472" s="78"/>
      <c r="L472" s="79"/>
      <c r="M472" s="250"/>
      <c r="N472" s="337"/>
      <c r="O472" s="269"/>
      <c r="P472" s="346">
        <f t="shared" si="96"/>
        <v>0</v>
      </c>
      <c r="Q472" s="347">
        <f t="shared" si="97"/>
        <v>0</v>
      </c>
      <c r="R472" s="347">
        <f t="shared" si="98"/>
        <v>0</v>
      </c>
      <c r="S472" s="348">
        <f t="shared" si="99"/>
        <v>0</v>
      </c>
      <c r="T472" s="349">
        <f t="shared" si="89"/>
        <v>0</v>
      </c>
      <c r="U472" s="345">
        <f t="shared" si="90"/>
        <v>0</v>
      </c>
      <c r="V472" s="345">
        <f t="shared" si="91"/>
        <v>0</v>
      </c>
      <c r="W472" s="345">
        <f t="shared" si="92"/>
        <v>0</v>
      </c>
      <c r="X472" s="154" t="str">
        <f>""</f>
        <v/>
      </c>
      <c r="Y472" s="355" t="str">
        <f>IF(Tableau_Complet[[#This Row],[ÉLÉMENTS]]="","",Tableau_Complet[[#This Row],[ÉLÉMENTS]])</f>
        <v/>
      </c>
      <c r="Z472" s="356" t="str">
        <f>IF(Tableau_Complet[[#This Row],[NIVEAU DE PRIORITÉ]]="","",Tableau_Complet[[#This Row],[NIVEAU DE PRIORITÉ]])</f>
        <v/>
      </c>
      <c r="AA472" s="356" t="str">
        <f>IF(Tableau_Complet[[#This Row],[COÛTS DE REMPLACEMENT (dollars 2024) avant Taxes]]="","",Tableau_Complet[[#This Row],[COÛTS DE REMPLACEMENT (dollars 2024) avant Taxes]])</f>
        <v/>
      </c>
      <c r="AB472" s="273" t="s">
        <v>121</v>
      </c>
      <c r="AC472" s="273" t="s">
        <v>127</v>
      </c>
      <c r="AD472" s="273" t="s">
        <v>127</v>
      </c>
      <c r="AE472" s="356" t="str">
        <f t="shared" si="93"/>
        <v/>
      </c>
      <c r="AF472" s="356" t="str">
        <f t="shared" si="94"/>
        <v/>
      </c>
      <c r="AG472" s="356" t="str">
        <f t="shared" si="95"/>
        <v/>
      </c>
      <c r="AP472" s="30"/>
      <c r="AR472" s="31"/>
      <c r="AS472" s="17"/>
      <c r="AT472" s="30"/>
      <c r="AU472" s="31"/>
      <c r="AY472" s="18"/>
      <c r="AZ472" s="32"/>
    </row>
    <row r="473" spans="1:52" s="21" customFormat="1" ht="36" x14ac:dyDescent="0.25">
      <c r="A473" s="124" t="s">
        <v>506</v>
      </c>
      <c r="B473" s="124"/>
      <c r="C473" s="125" t="s">
        <v>507</v>
      </c>
      <c r="D473" s="125"/>
      <c r="E473" s="125"/>
      <c r="F473" s="125"/>
      <c r="G473" s="125"/>
      <c r="H473" s="126"/>
      <c r="I473" s="127"/>
      <c r="J473" s="128"/>
      <c r="K473" s="129"/>
      <c r="L473" s="130"/>
      <c r="M473" s="131"/>
      <c r="N473" s="132">
        <f>SUM(L474:L477)</f>
        <v>0</v>
      </c>
      <c r="O473" s="124"/>
      <c r="P473" s="121">
        <f t="shared" si="96"/>
        <v>0</v>
      </c>
      <c r="Q473" s="122">
        <f t="shared" si="97"/>
        <v>0</v>
      </c>
      <c r="R473" s="122">
        <f t="shared" si="98"/>
        <v>0</v>
      </c>
      <c r="S473" s="123">
        <f t="shared" si="99"/>
        <v>0</v>
      </c>
      <c r="T473" s="133">
        <f t="shared" si="89"/>
        <v>0</v>
      </c>
      <c r="U473" s="134">
        <f t="shared" si="90"/>
        <v>0</v>
      </c>
      <c r="V473" s="134">
        <f t="shared" si="91"/>
        <v>0</v>
      </c>
      <c r="W473" s="134">
        <f t="shared" si="92"/>
        <v>0</v>
      </c>
      <c r="X473" s="135" t="str">
        <f>""</f>
        <v/>
      </c>
      <c r="Y473" s="136" t="str">
        <f>IF(Tableau_Complet[[#This Row],[ÉLÉMENTS]]="","",Tableau_Complet[[#This Row],[ÉLÉMENTS]])</f>
        <v>Sous-ensembles intégrés</v>
      </c>
      <c r="Z473" s="135" t="str">
        <f>IF(Tableau_Complet[[#This Row],[NIVEAU DE PRIORITÉ]]="","",Tableau_Complet[[#This Row],[NIVEAU DE PRIORITÉ]])</f>
        <v/>
      </c>
      <c r="AA473" s="135" t="str">
        <f>IF(Tableau_Complet[[#This Row],[COÛTS DE REMPLACEMENT (dollars 2024) avant Taxes]]="","",Tableau_Complet[[#This Row],[COÛTS DE REMPLACEMENT (dollars 2024) avant Taxes]])</f>
        <v/>
      </c>
      <c r="AB473" s="135" t="s">
        <v>121</v>
      </c>
      <c r="AC473" s="135" t="s">
        <v>121</v>
      </c>
      <c r="AD473" s="135" t="s">
        <v>121</v>
      </c>
      <c r="AE473" s="135" t="str">
        <f t="shared" si="93"/>
        <v/>
      </c>
      <c r="AF473" s="135" t="str">
        <f t="shared" si="94"/>
        <v/>
      </c>
      <c r="AG473" s="135" t="str">
        <f t="shared" si="95"/>
        <v/>
      </c>
      <c r="AP473" s="22"/>
      <c r="AR473" s="23"/>
      <c r="AS473" s="13"/>
      <c r="AT473" s="22"/>
      <c r="AU473" s="23"/>
      <c r="AY473" s="14"/>
      <c r="AZ473" s="24"/>
    </row>
    <row r="474" spans="1:52" s="29" customFormat="1" ht="18" x14ac:dyDescent="0.25">
      <c r="A474" s="73"/>
      <c r="B474" s="73"/>
      <c r="C474" s="74"/>
      <c r="D474" s="74"/>
      <c r="E474" s="74"/>
      <c r="F474" s="74"/>
      <c r="G474" s="74"/>
      <c r="H474" s="75"/>
      <c r="I474" s="76"/>
      <c r="J474" s="77"/>
      <c r="K474" s="78"/>
      <c r="L474" s="79"/>
      <c r="M474" s="251"/>
      <c r="N474" s="338"/>
      <c r="O474" s="269"/>
      <c r="P474" s="346">
        <f>IF(M474="Urgent",L474,0)</f>
        <v>0</v>
      </c>
      <c r="Q474" s="347">
        <f>IF(M474="Prioritaire",L474,0)</f>
        <v>0</v>
      </c>
      <c r="R474" s="347">
        <f>IF(M474="Requis",L474,0)</f>
        <v>0</v>
      </c>
      <c r="S474" s="348">
        <f>IF(M474="Recommandé",L474,0)</f>
        <v>0</v>
      </c>
      <c r="T474" s="349">
        <f t="shared" si="89"/>
        <v>0</v>
      </c>
      <c r="U474" s="345">
        <f t="shared" si="90"/>
        <v>0</v>
      </c>
      <c r="V474" s="345">
        <f t="shared" si="91"/>
        <v>0</v>
      </c>
      <c r="W474" s="345">
        <f t="shared" si="92"/>
        <v>0</v>
      </c>
      <c r="X474" s="154" t="str">
        <f>""</f>
        <v/>
      </c>
      <c r="Y474" s="355" t="str">
        <f>IF(Tableau_Complet[[#This Row],[ÉLÉMENTS]]="","",Tableau_Complet[[#This Row],[ÉLÉMENTS]])</f>
        <v/>
      </c>
      <c r="Z474" s="356" t="str">
        <f>IF(Tableau_Complet[[#This Row],[NIVEAU DE PRIORITÉ]]="","",Tableau_Complet[[#This Row],[NIVEAU DE PRIORITÉ]])</f>
        <v/>
      </c>
      <c r="AA474" s="356" t="str">
        <f>IF(Tableau_Complet[[#This Row],[COÛTS DE REMPLACEMENT (dollars 2024) avant Taxes]]="","",Tableau_Complet[[#This Row],[COÛTS DE REMPLACEMENT (dollars 2024) avant Taxes]])</f>
        <v/>
      </c>
      <c r="AB474" s="273" t="s">
        <v>121</v>
      </c>
      <c r="AC474" s="273" t="s">
        <v>127</v>
      </c>
      <c r="AD474" s="273" t="s">
        <v>127</v>
      </c>
      <c r="AE474" s="356" t="str">
        <f t="shared" si="93"/>
        <v/>
      </c>
      <c r="AF474" s="356" t="str">
        <f t="shared" si="94"/>
        <v/>
      </c>
      <c r="AG474" s="356" t="str">
        <f t="shared" si="95"/>
        <v/>
      </c>
      <c r="AP474" s="30"/>
      <c r="AR474" s="31"/>
      <c r="AS474" s="17"/>
      <c r="AT474" s="30"/>
      <c r="AU474" s="31"/>
      <c r="AY474" s="18"/>
      <c r="AZ474" s="32"/>
    </row>
    <row r="475" spans="1:52" s="137" customFormat="1" ht="75" customHeight="1" x14ac:dyDescent="0.25">
      <c r="A475" s="73"/>
      <c r="B475" s="73"/>
      <c r="C475" s="74"/>
      <c r="D475" s="74"/>
      <c r="E475" s="74"/>
      <c r="F475" s="74"/>
      <c r="G475" s="74"/>
      <c r="H475" s="75"/>
      <c r="I475" s="76"/>
      <c r="J475" s="77"/>
      <c r="K475" s="78"/>
      <c r="L475" s="79"/>
      <c r="M475" s="251"/>
      <c r="N475" s="338"/>
      <c r="O475" s="269"/>
      <c r="P475" s="346">
        <f>IF(M475="Urgent",L475,0)</f>
        <v>0</v>
      </c>
      <c r="Q475" s="347">
        <f>IF(M475="Prioritaire",L475,0)</f>
        <v>0</v>
      </c>
      <c r="R475" s="347">
        <f>IF(M475="Requis",L475,0)</f>
        <v>0</v>
      </c>
      <c r="S475" s="348">
        <f>IF(M475="Recommandé",L475,0)</f>
        <v>0</v>
      </c>
      <c r="T475" s="349">
        <f t="shared" si="89"/>
        <v>0</v>
      </c>
      <c r="U475" s="345">
        <f t="shared" si="90"/>
        <v>0</v>
      </c>
      <c r="V475" s="345">
        <f t="shared" si="91"/>
        <v>0</v>
      </c>
      <c r="W475" s="345">
        <f t="shared" si="92"/>
        <v>0</v>
      </c>
      <c r="X475" s="154" t="str">
        <f>""</f>
        <v/>
      </c>
      <c r="Y475" s="355" t="str">
        <f>IF(Tableau_Complet[[#This Row],[ÉLÉMENTS]]="","",Tableau_Complet[[#This Row],[ÉLÉMENTS]])</f>
        <v/>
      </c>
      <c r="Z475" s="356" t="str">
        <f>IF(Tableau_Complet[[#This Row],[NIVEAU DE PRIORITÉ]]="","",Tableau_Complet[[#This Row],[NIVEAU DE PRIORITÉ]])</f>
        <v/>
      </c>
      <c r="AA475" s="356" t="str">
        <f>IF(Tableau_Complet[[#This Row],[COÛTS DE REMPLACEMENT (dollars 2024) avant Taxes]]="","",Tableau_Complet[[#This Row],[COÛTS DE REMPLACEMENT (dollars 2024) avant Taxes]])</f>
        <v/>
      </c>
      <c r="AB475" s="273" t="s">
        <v>121</v>
      </c>
      <c r="AC475" s="273" t="s">
        <v>127</v>
      </c>
      <c r="AD475" s="273" t="s">
        <v>127</v>
      </c>
      <c r="AE475" s="356" t="str">
        <f t="shared" si="93"/>
        <v/>
      </c>
      <c r="AF475" s="356" t="str">
        <f t="shared" si="94"/>
        <v/>
      </c>
      <c r="AG475" s="356" t="str">
        <f t="shared" si="95"/>
        <v/>
      </c>
      <c r="AP475" s="138"/>
      <c r="AR475" s="139"/>
      <c r="AS475" s="140"/>
      <c r="AT475" s="138"/>
      <c r="AU475" s="139"/>
      <c r="AY475" s="141"/>
      <c r="AZ475" s="142"/>
    </row>
    <row r="476" spans="1:52" s="29" customFormat="1" ht="18" x14ac:dyDescent="0.25">
      <c r="A476" s="73"/>
      <c r="B476" s="73"/>
      <c r="C476" s="74"/>
      <c r="D476" s="74"/>
      <c r="E476" s="74"/>
      <c r="F476" s="74"/>
      <c r="G476" s="74"/>
      <c r="H476" s="75"/>
      <c r="I476" s="76"/>
      <c r="J476" s="77"/>
      <c r="K476" s="78"/>
      <c r="L476" s="79"/>
      <c r="M476" s="251"/>
      <c r="N476" s="338"/>
      <c r="O476" s="269"/>
      <c r="P476" s="346">
        <f>IF(M476="Urgent",L476,0)</f>
        <v>0</v>
      </c>
      <c r="Q476" s="347">
        <f>IF(M476="Prioritaire",L476,0)</f>
        <v>0</v>
      </c>
      <c r="R476" s="347">
        <f>IF(M476="Requis",L476,0)</f>
        <v>0</v>
      </c>
      <c r="S476" s="348">
        <f>IF(M476="Recommandé",L476,0)</f>
        <v>0</v>
      </c>
      <c r="T476" s="349">
        <f t="shared" si="89"/>
        <v>0</v>
      </c>
      <c r="U476" s="345">
        <f t="shared" si="90"/>
        <v>0</v>
      </c>
      <c r="V476" s="345">
        <f t="shared" si="91"/>
        <v>0</v>
      </c>
      <c r="W476" s="345">
        <f t="shared" si="92"/>
        <v>0</v>
      </c>
      <c r="X476" s="154" t="str">
        <f>""</f>
        <v/>
      </c>
      <c r="Y476" s="355" t="str">
        <f>IF(Tableau_Complet[[#This Row],[ÉLÉMENTS]]="","",Tableau_Complet[[#This Row],[ÉLÉMENTS]])</f>
        <v/>
      </c>
      <c r="Z476" s="356" t="str">
        <f>IF(Tableau_Complet[[#This Row],[NIVEAU DE PRIORITÉ]]="","",Tableau_Complet[[#This Row],[NIVEAU DE PRIORITÉ]])</f>
        <v/>
      </c>
      <c r="AA476" s="356" t="str">
        <f>IF(Tableau_Complet[[#This Row],[COÛTS DE REMPLACEMENT (dollars 2024) avant Taxes]]="","",Tableau_Complet[[#This Row],[COÛTS DE REMPLACEMENT (dollars 2024) avant Taxes]])</f>
        <v/>
      </c>
      <c r="AB476" s="273" t="s">
        <v>121</v>
      </c>
      <c r="AC476" s="273" t="s">
        <v>127</v>
      </c>
      <c r="AD476" s="273" t="s">
        <v>127</v>
      </c>
      <c r="AE476" s="356" t="str">
        <f t="shared" si="93"/>
        <v/>
      </c>
      <c r="AF476" s="356" t="str">
        <f t="shared" si="94"/>
        <v/>
      </c>
      <c r="AG476" s="356" t="str">
        <f t="shared" si="95"/>
        <v/>
      </c>
      <c r="AP476" s="30"/>
      <c r="AR476" s="31"/>
      <c r="AS476" s="17"/>
      <c r="AT476" s="30"/>
      <c r="AU476" s="31"/>
      <c r="AY476" s="18"/>
      <c r="AZ476" s="32"/>
    </row>
    <row r="477" spans="1:52" s="21" customFormat="1" ht="18" x14ac:dyDescent="0.25">
      <c r="A477" s="73"/>
      <c r="B477" s="73"/>
      <c r="C477" s="74"/>
      <c r="D477" s="74"/>
      <c r="E477" s="74"/>
      <c r="F477" s="74"/>
      <c r="G477" s="74"/>
      <c r="H477" s="75"/>
      <c r="I477" s="76"/>
      <c r="J477" s="77"/>
      <c r="K477" s="78"/>
      <c r="L477" s="79"/>
      <c r="M477" s="250"/>
      <c r="N477" s="337"/>
      <c r="O477" s="269"/>
      <c r="P477" s="346">
        <f t="shared" si="96"/>
        <v>0</v>
      </c>
      <c r="Q477" s="347">
        <f t="shared" si="97"/>
        <v>0</v>
      </c>
      <c r="R477" s="347">
        <f t="shared" si="98"/>
        <v>0</v>
      </c>
      <c r="S477" s="348">
        <f t="shared" si="99"/>
        <v>0</v>
      </c>
      <c r="T477" s="349">
        <f t="shared" si="89"/>
        <v>0</v>
      </c>
      <c r="U477" s="345">
        <f t="shared" si="90"/>
        <v>0</v>
      </c>
      <c r="V477" s="345">
        <f t="shared" si="91"/>
        <v>0</v>
      </c>
      <c r="W477" s="345">
        <f t="shared" si="92"/>
        <v>0</v>
      </c>
      <c r="X477" s="154" t="str">
        <f>""</f>
        <v/>
      </c>
      <c r="Y477" s="355" t="str">
        <f>IF(Tableau_Complet[[#This Row],[ÉLÉMENTS]]="","",Tableau_Complet[[#This Row],[ÉLÉMENTS]])</f>
        <v/>
      </c>
      <c r="Z477" s="356" t="str">
        <f>IF(Tableau_Complet[[#This Row],[NIVEAU DE PRIORITÉ]]="","",Tableau_Complet[[#This Row],[NIVEAU DE PRIORITÉ]])</f>
        <v/>
      </c>
      <c r="AA477" s="356" t="str">
        <f>IF(Tableau_Complet[[#This Row],[COÛTS DE REMPLACEMENT (dollars 2024) avant Taxes]]="","",Tableau_Complet[[#This Row],[COÛTS DE REMPLACEMENT (dollars 2024) avant Taxes]])</f>
        <v/>
      </c>
      <c r="AB477" s="273" t="s">
        <v>121</v>
      </c>
      <c r="AC477" s="273" t="s">
        <v>127</v>
      </c>
      <c r="AD477" s="273" t="s">
        <v>127</v>
      </c>
      <c r="AE477" s="356" t="str">
        <f t="shared" si="93"/>
        <v/>
      </c>
      <c r="AF477" s="356" t="str">
        <f t="shared" si="94"/>
        <v/>
      </c>
      <c r="AG477" s="356" t="str">
        <f t="shared" si="95"/>
        <v/>
      </c>
      <c r="AP477" s="22"/>
      <c r="AR477" s="23"/>
      <c r="AS477" s="13"/>
      <c r="AT477" s="22"/>
      <c r="AU477" s="23"/>
      <c r="AY477" s="14"/>
      <c r="AZ477" s="24"/>
    </row>
    <row r="478" spans="1:52" s="29" customFormat="1" ht="36" x14ac:dyDescent="0.25">
      <c r="A478" s="124" t="s">
        <v>508</v>
      </c>
      <c r="B478" s="124"/>
      <c r="C478" s="125" t="s">
        <v>509</v>
      </c>
      <c r="D478" s="125"/>
      <c r="E478" s="125"/>
      <c r="F478" s="125"/>
      <c r="G478" s="125"/>
      <c r="H478" s="126"/>
      <c r="I478" s="127"/>
      <c r="J478" s="128"/>
      <c r="K478" s="129"/>
      <c r="L478" s="130"/>
      <c r="M478" s="131"/>
      <c r="N478" s="132">
        <f>SUM(L479:L481)</f>
        <v>0</v>
      </c>
      <c r="O478" s="124"/>
      <c r="P478" s="121">
        <f t="shared" si="96"/>
        <v>0</v>
      </c>
      <c r="Q478" s="122">
        <f t="shared" si="97"/>
        <v>0</v>
      </c>
      <c r="R478" s="122">
        <f t="shared" si="98"/>
        <v>0</v>
      </c>
      <c r="S478" s="123">
        <f t="shared" si="99"/>
        <v>0</v>
      </c>
      <c r="T478" s="133">
        <f t="shared" si="89"/>
        <v>0</v>
      </c>
      <c r="U478" s="134">
        <f t="shared" si="90"/>
        <v>0</v>
      </c>
      <c r="V478" s="134">
        <f t="shared" si="91"/>
        <v>0</v>
      </c>
      <c r="W478" s="134">
        <f t="shared" si="92"/>
        <v>0</v>
      </c>
      <c r="X478" s="135" t="str">
        <f>""</f>
        <v/>
      </c>
      <c r="Y478" s="136" t="str">
        <f>IF(Tableau_Complet[[#This Row],[ÉLÉMENTS]]="","",Tableau_Complet[[#This Row],[ÉLÉMENTS]])</f>
        <v>Système spécial de construction</v>
      </c>
      <c r="Z478" s="135" t="str">
        <f>IF(Tableau_Complet[[#This Row],[NIVEAU DE PRIORITÉ]]="","",Tableau_Complet[[#This Row],[NIVEAU DE PRIORITÉ]])</f>
        <v/>
      </c>
      <c r="AA478" s="135" t="str">
        <f>IF(Tableau_Complet[[#This Row],[COÛTS DE REMPLACEMENT (dollars 2024) avant Taxes]]="","",Tableau_Complet[[#This Row],[COÛTS DE REMPLACEMENT (dollars 2024) avant Taxes]])</f>
        <v/>
      </c>
      <c r="AB478" s="135" t="s">
        <v>121</v>
      </c>
      <c r="AC478" s="135" t="s">
        <v>121</v>
      </c>
      <c r="AD478" s="135" t="s">
        <v>121</v>
      </c>
      <c r="AE478" s="135" t="str">
        <f t="shared" si="93"/>
        <v/>
      </c>
      <c r="AF478" s="135" t="str">
        <f t="shared" si="94"/>
        <v/>
      </c>
      <c r="AG478" s="135" t="str">
        <f t="shared" si="95"/>
        <v/>
      </c>
      <c r="AP478" s="30"/>
      <c r="AR478" s="31"/>
      <c r="AS478" s="17"/>
      <c r="AT478" s="30"/>
      <c r="AU478" s="31"/>
      <c r="AY478" s="18"/>
      <c r="AZ478" s="32"/>
    </row>
    <row r="479" spans="1:52" s="137" customFormat="1" ht="75" customHeight="1" x14ac:dyDescent="0.25">
      <c r="A479" s="73"/>
      <c r="B479" s="73"/>
      <c r="C479" s="74"/>
      <c r="D479" s="74"/>
      <c r="E479" s="74"/>
      <c r="F479" s="74"/>
      <c r="G479" s="74"/>
      <c r="H479" s="75"/>
      <c r="I479" s="76"/>
      <c r="J479" s="77"/>
      <c r="K479" s="78"/>
      <c r="L479" s="79"/>
      <c r="M479" s="251"/>
      <c r="N479" s="338"/>
      <c r="O479" s="269"/>
      <c r="P479" s="346">
        <f>IF(M479="Urgent",L479,0)</f>
        <v>0</v>
      </c>
      <c r="Q479" s="347">
        <f>IF(M479="Prioritaire",L479,0)</f>
        <v>0</v>
      </c>
      <c r="R479" s="347">
        <f>IF(M479="Requis",L479,0)</f>
        <v>0</v>
      </c>
      <c r="S479" s="348">
        <f>IF(M479="Recommandé",L479,0)</f>
        <v>0</v>
      </c>
      <c r="T479" s="349">
        <f t="shared" si="89"/>
        <v>0</v>
      </c>
      <c r="U479" s="345">
        <f t="shared" si="90"/>
        <v>0</v>
      </c>
      <c r="V479" s="345">
        <f t="shared" si="91"/>
        <v>0</v>
      </c>
      <c r="W479" s="345">
        <f t="shared" si="92"/>
        <v>0</v>
      </c>
      <c r="X479" s="154" t="str">
        <f>""</f>
        <v/>
      </c>
      <c r="Y479" s="355" t="str">
        <f>IF(Tableau_Complet[[#This Row],[ÉLÉMENTS]]="","",Tableau_Complet[[#This Row],[ÉLÉMENTS]])</f>
        <v/>
      </c>
      <c r="Z479" s="356" t="str">
        <f>IF(Tableau_Complet[[#This Row],[NIVEAU DE PRIORITÉ]]="","",Tableau_Complet[[#This Row],[NIVEAU DE PRIORITÉ]])</f>
        <v/>
      </c>
      <c r="AA479" s="356" t="str">
        <f>IF(Tableau_Complet[[#This Row],[COÛTS DE REMPLACEMENT (dollars 2024) avant Taxes]]="","",Tableau_Complet[[#This Row],[COÛTS DE REMPLACEMENT (dollars 2024) avant Taxes]])</f>
        <v/>
      </c>
      <c r="AB479" s="273" t="s">
        <v>121</v>
      </c>
      <c r="AC479" s="273" t="s">
        <v>127</v>
      </c>
      <c r="AD479" s="273" t="s">
        <v>127</v>
      </c>
      <c r="AE479" s="356" t="str">
        <f t="shared" si="93"/>
        <v/>
      </c>
      <c r="AF479" s="356" t="str">
        <f t="shared" si="94"/>
        <v/>
      </c>
      <c r="AG479" s="356" t="str">
        <f t="shared" si="95"/>
        <v/>
      </c>
      <c r="AP479" s="138"/>
      <c r="AR479" s="139"/>
      <c r="AS479" s="140"/>
      <c r="AT479" s="138"/>
      <c r="AU479" s="139"/>
      <c r="AY479" s="141"/>
      <c r="AZ479" s="142"/>
    </row>
    <row r="480" spans="1:52" s="29" customFormat="1" ht="18" x14ac:dyDescent="0.25">
      <c r="A480" s="73"/>
      <c r="B480" s="73"/>
      <c r="C480" s="74"/>
      <c r="D480" s="74"/>
      <c r="E480" s="74"/>
      <c r="F480" s="74"/>
      <c r="G480" s="74"/>
      <c r="H480" s="75"/>
      <c r="I480" s="76"/>
      <c r="J480" s="77"/>
      <c r="K480" s="78"/>
      <c r="L480" s="79"/>
      <c r="M480" s="251"/>
      <c r="N480" s="338"/>
      <c r="O480" s="269"/>
      <c r="P480" s="346">
        <f>IF(M480="Urgent",L480,0)</f>
        <v>0</v>
      </c>
      <c r="Q480" s="347">
        <f>IF(M480="Prioritaire",L480,0)</f>
        <v>0</v>
      </c>
      <c r="R480" s="347">
        <f>IF(M480="Requis",L480,0)</f>
        <v>0</v>
      </c>
      <c r="S480" s="348">
        <f>IF(M480="Recommandé",L480,0)</f>
        <v>0</v>
      </c>
      <c r="T480" s="349">
        <f t="shared" si="89"/>
        <v>0</v>
      </c>
      <c r="U480" s="345">
        <f t="shared" si="90"/>
        <v>0</v>
      </c>
      <c r="V480" s="345">
        <f t="shared" si="91"/>
        <v>0</v>
      </c>
      <c r="W480" s="345">
        <f t="shared" si="92"/>
        <v>0</v>
      </c>
      <c r="X480" s="154" t="str">
        <f>""</f>
        <v/>
      </c>
      <c r="Y480" s="355" t="str">
        <f>IF(Tableau_Complet[[#This Row],[ÉLÉMENTS]]="","",Tableau_Complet[[#This Row],[ÉLÉMENTS]])</f>
        <v/>
      </c>
      <c r="Z480" s="356" t="str">
        <f>IF(Tableau_Complet[[#This Row],[NIVEAU DE PRIORITÉ]]="","",Tableau_Complet[[#This Row],[NIVEAU DE PRIORITÉ]])</f>
        <v/>
      </c>
      <c r="AA480" s="356" t="str">
        <f>IF(Tableau_Complet[[#This Row],[COÛTS DE REMPLACEMENT (dollars 2024) avant Taxes]]="","",Tableau_Complet[[#This Row],[COÛTS DE REMPLACEMENT (dollars 2024) avant Taxes]])</f>
        <v/>
      </c>
      <c r="AB480" s="273" t="s">
        <v>121</v>
      </c>
      <c r="AC480" s="273" t="s">
        <v>127</v>
      </c>
      <c r="AD480" s="273" t="s">
        <v>127</v>
      </c>
      <c r="AE480" s="356" t="str">
        <f t="shared" si="93"/>
        <v/>
      </c>
      <c r="AF480" s="356" t="str">
        <f t="shared" si="94"/>
        <v/>
      </c>
      <c r="AG480" s="356" t="str">
        <f t="shared" si="95"/>
        <v/>
      </c>
      <c r="AP480" s="30"/>
      <c r="AR480" s="31"/>
      <c r="AS480" s="17"/>
      <c r="AT480" s="30"/>
      <c r="AU480" s="31"/>
      <c r="AY480" s="18"/>
      <c r="AZ480" s="32"/>
    </row>
    <row r="481" spans="1:52" s="21" customFormat="1" ht="18" x14ac:dyDescent="0.25">
      <c r="A481" s="73"/>
      <c r="B481" s="73"/>
      <c r="C481" s="74"/>
      <c r="D481" s="74"/>
      <c r="E481" s="74"/>
      <c r="F481" s="74"/>
      <c r="G481" s="74"/>
      <c r="H481" s="75"/>
      <c r="I481" s="76"/>
      <c r="J481" s="77"/>
      <c r="K481" s="78"/>
      <c r="L481" s="79"/>
      <c r="M481" s="250"/>
      <c r="N481" s="337"/>
      <c r="O481" s="269"/>
      <c r="P481" s="346">
        <f t="shared" si="96"/>
        <v>0</v>
      </c>
      <c r="Q481" s="347">
        <f t="shared" si="97"/>
        <v>0</v>
      </c>
      <c r="R481" s="347">
        <f t="shared" si="98"/>
        <v>0</v>
      </c>
      <c r="S481" s="348">
        <f t="shared" si="99"/>
        <v>0</v>
      </c>
      <c r="T481" s="349">
        <f t="shared" si="89"/>
        <v>0</v>
      </c>
      <c r="U481" s="345">
        <f t="shared" si="90"/>
        <v>0</v>
      </c>
      <c r="V481" s="345">
        <f t="shared" si="91"/>
        <v>0</v>
      </c>
      <c r="W481" s="345">
        <f t="shared" si="92"/>
        <v>0</v>
      </c>
      <c r="X481" s="154" t="str">
        <f>""</f>
        <v/>
      </c>
      <c r="Y481" s="355" t="str">
        <f>IF(Tableau_Complet[[#This Row],[ÉLÉMENTS]]="","",Tableau_Complet[[#This Row],[ÉLÉMENTS]])</f>
        <v/>
      </c>
      <c r="Z481" s="356" t="str">
        <f>IF(Tableau_Complet[[#This Row],[NIVEAU DE PRIORITÉ]]="","",Tableau_Complet[[#This Row],[NIVEAU DE PRIORITÉ]])</f>
        <v/>
      </c>
      <c r="AA481" s="356" t="str">
        <f>IF(Tableau_Complet[[#This Row],[COÛTS DE REMPLACEMENT (dollars 2024) avant Taxes]]="","",Tableau_Complet[[#This Row],[COÛTS DE REMPLACEMENT (dollars 2024) avant Taxes]])</f>
        <v/>
      </c>
      <c r="AB481" s="273" t="s">
        <v>121</v>
      </c>
      <c r="AC481" s="273" t="s">
        <v>127</v>
      </c>
      <c r="AD481" s="273" t="s">
        <v>127</v>
      </c>
      <c r="AE481" s="356" t="str">
        <f t="shared" si="93"/>
        <v/>
      </c>
      <c r="AF481" s="356" t="str">
        <f t="shared" si="94"/>
        <v/>
      </c>
      <c r="AG481" s="356" t="str">
        <f t="shared" si="95"/>
        <v/>
      </c>
      <c r="AP481" s="22"/>
      <c r="AR481" s="23"/>
      <c r="AS481" s="13"/>
      <c r="AT481" s="22"/>
      <c r="AU481" s="23"/>
      <c r="AY481" s="14"/>
      <c r="AZ481" s="24"/>
    </row>
    <row r="482" spans="1:52" s="21" customFormat="1" ht="36" x14ac:dyDescent="0.25">
      <c r="A482" s="124" t="s">
        <v>510</v>
      </c>
      <c r="B482" s="124"/>
      <c r="C482" s="125" t="s">
        <v>511</v>
      </c>
      <c r="D482" s="125"/>
      <c r="E482" s="125"/>
      <c r="F482" s="125"/>
      <c r="G482" s="125"/>
      <c r="H482" s="126"/>
      <c r="I482" s="127"/>
      <c r="J482" s="128"/>
      <c r="K482" s="129"/>
      <c r="L482" s="130"/>
      <c r="M482" s="131"/>
      <c r="N482" s="132">
        <f>SUM(L483:L485)</f>
        <v>0</v>
      </c>
      <c r="O482" s="124"/>
      <c r="P482" s="121">
        <f t="shared" si="96"/>
        <v>0</v>
      </c>
      <c r="Q482" s="122">
        <f t="shared" si="97"/>
        <v>0</v>
      </c>
      <c r="R482" s="122">
        <f t="shared" si="98"/>
        <v>0</v>
      </c>
      <c r="S482" s="123">
        <f t="shared" si="99"/>
        <v>0</v>
      </c>
      <c r="T482" s="133">
        <f t="shared" si="89"/>
        <v>0</v>
      </c>
      <c r="U482" s="134">
        <f t="shared" si="90"/>
        <v>0</v>
      </c>
      <c r="V482" s="134">
        <f t="shared" si="91"/>
        <v>0</v>
      </c>
      <c r="W482" s="134">
        <f t="shared" si="92"/>
        <v>0</v>
      </c>
      <c r="X482" s="135" t="str">
        <f>""</f>
        <v/>
      </c>
      <c r="Y482" s="136" t="str">
        <f>IF(Tableau_Complet[[#This Row],[ÉLÉMENTS]]="","",Tableau_Complet[[#This Row],[ÉLÉMENTS]])</f>
        <v>piscine et bain a remous</v>
      </c>
      <c r="Z482" s="135" t="str">
        <f>IF(Tableau_Complet[[#This Row],[NIVEAU DE PRIORITÉ]]="","",Tableau_Complet[[#This Row],[NIVEAU DE PRIORITÉ]])</f>
        <v/>
      </c>
      <c r="AA482" s="135" t="str">
        <f>IF(Tableau_Complet[[#This Row],[COÛTS DE REMPLACEMENT (dollars 2024) avant Taxes]]="","",Tableau_Complet[[#This Row],[COÛTS DE REMPLACEMENT (dollars 2024) avant Taxes]])</f>
        <v/>
      </c>
      <c r="AB482" s="135" t="s">
        <v>121</v>
      </c>
      <c r="AC482" s="135" t="s">
        <v>121</v>
      </c>
      <c r="AD482" s="135" t="s">
        <v>121</v>
      </c>
      <c r="AE482" s="135" t="str">
        <f t="shared" si="93"/>
        <v/>
      </c>
      <c r="AF482" s="135" t="str">
        <f t="shared" si="94"/>
        <v/>
      </c>
      <c r="AG482" s="135" t="str">
        <f t="shared" si="95"/>
        <v/>
      </c>
      <c r="AP482" s="22"/>
      <c r="AR482" s="23"/>
      <c r="AS482" s="13"/>
      <c r="AT482" s="22"/>
      <c r="AU482" s="23"/>
      <c r="AY482" s="14"/>
      <c r="AZ482" s="24"/>
    </row>
    <row r="483" spans="1:52" s="137" customFormat="1" ht="75" customHeight="1" x14ac:dyDescent="0.25">
      <c r="A483" s="73"/>
      <c r="B483" s="73"/>
      <c r="C483" s="74"/>
      <c r="D483" s="74"/>
      <c r="E483" s="74"/>
      <c r="F483" s="74"/>
      <c r="G483" s="74"/>
      <c r="H483" s="75"/>
      <c r="I483" s="76"/>
      <c r="J483" s="77"/>
      <c r="K483" s="78"/>
      <c r="L483" s="79"/>
      <c r="M483" s="251"/>
      <c r="N483" s="338"/>
      <c r="O483" s="269"/>
      <c r="P483" s="346">
        <f>IF(M483="Urgent",L483,0)</f>
        <v>0</v>
      </c>
      <c r="Q483" s="347">
        <f>IF(M483="Prioritaire",L483,0)</f>
        <v>0</v>
      </c>
      <c r="R483" s="347">
        <f>IF(M483="Requis",L483,0)</f>
        <v>0</v>
      </c>
      <c r="S483" s="348">
        <f>IF(M483="Recommandé",L483,0)</f>
        <v>0</v>
      </c>
      <c r="T483" s="349">
        <f t="shared" si="89"/>
        <v>0</v>
      </c>
      <c r="U483" s="345">
        <f t="shared" si="90"/>
        <v>0</v>
      </c>
      <c r="V483" s="345">
        <f t="shared" si="91"/>
        <v>0</v>
      </c>
      <c r="W483" s="345">
        <f t="shared" si="92"/>
        <v>0</v>
      </c>
      <c r="X483" s="154" t="str">
        <f>""</f>
        <v/>
      </c>
      <c r="Y483" s="355" t="str">
        <f>IF(Tableau_Complet[[#This Row],[ÉLÉMENTS]]="","",Tableau_Complet[[#This Row],[ÉLÉMENTS]])</f>
        <v/>
      </c>
      <c r="Z483" s="356" t="str">
        <f>IF(Tableau_Complet[[#This Row],[NIVEAU DE PRIORITÉ]]="","",Tableau_Complet[[#This Row],[NIVEAU DE PRIORITÉ]])</f>
        <v/>
      </c>
      <c r="AA483" s="356" t="str">
        <f>IF(Tableau_Complet[[#This Row],[COÛTS DE REMPLACEMENT (dollars 2024) avant Taxes]]="","",Tableau_Complet[[#This Row],[COÛTS DE REMPLACEMENT (dollars 2024) avant Taxes]])</f>
        <v/>
      </c>
      <c r="AB483" s="273" t="s">
        <v>121</v>
      </c>
      <c r="AC483" s="273" t="s">
        <v>127</v>
      </c>
      <c r="AD483" s="273" t="s">
        <v>127</v>
      </c>
      <c r="AE483" s="356" t="str">
        <f t="shared" si="93"/>
        <v/>
      </c>
      <c r="AF483" s="356" t="str">
        <f t="shared" si="94"/>
        <v/>
      </c>
      <c r="AG483" s="356" t="str">
        <f t="shared" si="95"/>
        <v/>
      </c>
      <c r="AP483" s="138"/>
      <c r="AR483" s="139"/>
      <c r="AS483" s="140"/>
      <c r="AT483" s="138"/>
      <c r="AU483" s="139"/>
      <c r="AY483" s="141"/>
      <c r="AZ483" s="142"/>
    </row>
    <row r="484" spans="1:52" s="21" customFormat="1" ht="18" x14ac:dyDescent="0.25">
      <c r="A484" s="73"/>
      <c r="B484" s="73"/>
      <c r="C484" s="74"/>
      <c r="D484" s="74"/>
      <c r="E484" s="74"/>
      <c r="F484" s="74"/>
      <c r="G484" s="74"/>
      <c r="H484" s="75"/>
      <c r="I484" s="76"/>
      <c r="J484" s="77"/>
      <c r="K484" s="78"/>
      <c r="L484" s="79"/>
      <c r="M484" s="251"/>
      <c r="N484" s="338"/>
      <c r="O484" s="269"/>
      <c r="P484" s="346">
        <f>IF(M484="Urgent",L484,0)</f>
        <v>0</v>
      </c>
      <c r="Q484" s="347">
        <f>IF(M484="Prioritaire",L484,0)</f>
        <v>0</v>
      </c>
      <c r="R484" s="347">
        <f>IF(M484="Requis",L484,0)</f>
        <v>0</v>
      </c>
      <c r="S484" s="348">
        <f>IF(M484="Recommandé",L484,0)</f>
        <v>0</v>
      </c>
      <c r="T484" s="349">
        <f t="shared" si="89"/>
        <v>0</v>
      </c>
      <c r="U484" s="345">
        <f t="shared" si="90"/>
        <v>0</v>
      </c>
      <c r="V484" s="345">
        <f t="shared" si="91"/>
        <v>0</v>
      </c>
      <c r="W484" s="345">
        <f t="shared" si="92"/>
        <v>0</v>
      </c>
      <c r="X484" s="154" t="str">
        <f>""</f>
        <v/>
      </c>
      <c r="Y484" s="355" t="str">
        <f>IF(Tableau_Complet[[#This Row],[ÉLÉMENTS]]="","",Tableau_Complet[[#This Row],[ÉLÉMENTS]])</f>
        <v/>
      </c>
      <c r="Z484" s="356" t="str">
        <f>IF(Tableau_Complet[[#This Row],[NIVEAU DE PRIORITÉ]]="","",Tableau_Complet[[#This Row],[NIVEAU DE PRIORITÉ]])</f>
        <v/>
      </c>
      <c r="AA484" s="356" t="str">
        <f>IF(Tableau_Complet[[#This Row],[COÛTS DE REMPLACEMENT (dollars 2024) avant Taxes]]="","",Tableau_Complet[[#This Row],[COÛTS DE REMPLACEMENT (dollars 2024) avant Taxes]])</f>
        <v/>
      </c>
      <c r="AB484" s="273" t="s">
        <v>121</v>
      </c>
      <c r="AC484" s="273" t="s">
        <v>127</v>
      </c>
      <c r="AD484" s="273" t="s">
        <v>127</v>
      </c>
      <c r="AE484" s="356" t="str">
        <f t="shared" si="93"/>
        <v/>
      </c>
      <c r="AF484" s="356" t="str">
        <f t="shared" si="94"/>
        <v/>
      </c>
      <c r="AG484" s="356" t="str">
        <f t="shared" si="95"/>
        <v/>
      </c>
      <c r="AP484" s="22"/>
      <c r="AR484" s="23"/>
      <c r="AS484" s="13"/>
      <c r="AT484" s="22"/>
      <c r="AU484" s="23"/>
      <c r="AY484" s="14"/>
      <c r="AZ484" s="24"/>
    </row>
    <row r="485" spans="1:52" s="29" customFormat="1" ht="18" x14ac:dyDescent="0.25">
      <c r="A485" s="73"/>
      <c r="B485" s="73"/>
      <c r="C485" s="74"/>
      <c r="D485" s="74"/>
      <c r="E485" s="74"/>
      <c r="F485" s="74"/>
      <c r="G485" s="74"/>
      <c r="H485" s="75"/>
      <c r="I485" s="76"/>
      <c r="J485" s="77"/>
      <c r="K485" s="78"/>
      <c r="L485" s="79"/>
      <c r="M485" s="250"/>
      <c r="N485" s="337"/>
      <c r="O485" s="269"/>
      <c r="P485" s="346">
        <f t="shared" si="96"/>
        <v>0</v>
      </c>
      <c r="Q485" s="347">
        <f t="shared" si="97"/>
        <v>0</v>
      </c>
      <c r="R485" s="347">
        <f t="shared" si="98"/>
        <v>0</v>
      </c>
      <c r="S485" s="348">
        <f t="shared" si="99"/>
        <v>0</v>
      </c>
      <c r="T485" s="349">
        <f t="shared" si="89"/>
        <v>0</v>
      </c>
      <c r="U485" s="345">
        <f t="shared" si="90"/>
        <v>0</v>
      </c>
      <c r="V485" s="345">
        <f t="shared" si="91"/>
        <v>0</v>
      </c>
      <c r="W485" s="345">
        <f t="shared" si="92"/>
        <v>0</v>
      </c>
      <c r="X485" s="154" t="str">
        <f>""</f>
        <v/>
      </c>
      <c r="Y485" s="355" t="str">
        <f>IF(Tableau_Complet[[#This Row],[ÉLÉMENTS]]="","",Tableau_Complet[[#This Row],[ÉLÉMENTS]])</f>
        <v/>
      </c>
      <c r="Z485" s="356" t="str">
        <f>IF(Tableau_Complet[[#This Row],[NIVEAU DE PRIORITÉ]]="","",Tableau_Complet[[#This Row],[NIVEAU DE PRIORITÉ]])</f>
        <v/>
      </c>
      <c r="AA485" s="356" t="str">
        <f>IF(Tableau_Complet[[#This Row],[COÛTS DE REMPLACEMENT (dollars 2024) avant Taxes]]="","",Tableau_Complet[[#This Row],[COÛTS DE REMPLACEMENT (dollars 2024) avant Taxes]])</f>
        <v/>
      </c>
      <c r="AB485" s="273" t="s">
        <v>121</v>
      </c>
      <c r="AC485" s="273" t="s">
        <v>127</v>
      </c>
      <c r="AD485" s="273" t="s">
        <v>127</v>
      </c>
      <c r="AE485" s="356" t="str">
        <f t="shared" si="93"/>
        <v/>
      </c>
      <c r="AF485" s="356" t="str">
        <f t="shared" si="94"/>
        <v/>
      </c>
      <c r="AG485" s="356" t="str">
        <f t="shared" si="95"/>
        <v/>
      </c>
      <c r="AP485" s="30"/>
      <c r="AR485" s="31"/>
      <c r="AS485" s="17"/>
      <c r="AT485" s="30"/>
      <c r="AU485" s="31"/>
      <c r="AY485" s="18"/>
      <c r="AZ485" s="32"/>
    </row>
    <row r="486" spans="1:52" s="21" customFormat="1" ht="18" x14ac:dyDescent="0.25">
      <c r="A486" s="124" t="s">
        <v>512</v>
      </c>
      <c r="B486" s="124"/>
      <c r="C486" s="125" t="s">
        <v>513</v>
      </c>
      <c r="D486" s="125"/>
      <c r="E486" s="125"/>
      <c r="F486" s="125"/>
      <c r="G486" s="125"/>
      <c r="H486" s="126"/>
      <c r="I486" s="127"/>
      <c r="J486" s="128"/>
      <c r="K486" s="129"/>
      <c r="L486" s="130"/>
      <c r="M486" s="131"/>
      <c r="N486" s="132">
        <f>SUM(L487:L489)</f>
        <v>0</v>
      </c>
      <c r="O486" s="124"/>
      <c r="P486" s="121">
        <f t="shared" si="96"/>
        <v>0</v>
      </c>
      <c r="Q486" s="122">
        <f t="shared" si="97"/>
        <v>0</v>
      </c>
      <c r="R486" s="122">
        <f t="shared" si="98"/>
        <v>0</v>
      </c>
      <c r="S486" s="123">
        <f t="shared" si="99"/>
        <v>0</v>
      </c>
      <c r="T486" s="133">
        <f t="shared" si="89"/>
        <v>0</v>
      </c>
      <c r="U486" s="134">
        <f t="shared" si="90"/>
        <v>0</v>
      </c>
      <c r="V486" s="134">
        <f t="shared" si="91"/>
        <v>0</v>
      </c>
      <c r="W486" s="134">
        <f t="shared" si="92"/>
        <v>0</v>
      </c>
      <c r="X486" s="135" t="str">
        <f>""</f>
        <v/>
      </c>
      <c r="Y486" s="136" t="str">
        <f>IF(Tableau_Complet[[#This Row],[ÉLÉMENTS]]="","",Tableau_Complet[[#This Row],[ÉLÉMENTS]])</f>
        <v>Saunas</v>
      </c>
      <c r="Z486" s="135" t="str">
        <f>IF(Tableau_Complet[[#This Row],[NIVEAU DE PRIORITÉ]]="","",Tableau_Complet[[#This Row],[NIVEAU DE PRIORITÉ]])</f>
        <v/>
      </c>
      <c r="AA486" s="135" t="str">
        <f>IF(Tableau_Complet[[#This Row],[COÛTS DE REMPLACEMENT (dollars 2024) avant Taxes]]="","",Tableau_Complet[[#This Row],[COÛTS DE REMPLACEMENT (dollars 2024) avant Taxes]])</f>
        <v/>
      </c>
      <c r="AB486" s="135" t="s">
        <v>121</v>
      </c>
      <c r="AC486" s="135" t="s">
        <v>121</v>
      </c>
      <c r="AD486" s="135" t="s">
        <v>121</v>
      </c>
      <c r="AE486" s="135" t="str">
        <f t="shared" si="93"/>
        <v/>
      </c>
      <c r="AF486" s="135" t="str">
        <f t="shared" si="94"/>
        <v/>
      </c>
      <c r="AG486" s="135" t="str">
        <f t="shared" si="95"/>
        <v/>
      </c>
      <c r="AP486" s="22"/>
      <c r="AR486" s="23"/>
      <c r="AS486" s="13"/>
      <c r="AT486" s="22"/>
      <c r="AU486" s="23"/>
      <c r="AY486" s="14"/>
      <c r="AZ486" s="24"/>
    </row>
    <row r="487" spans="1:52" s="137" customFormat="1" ht="75" customHeight="1" x14ac:dyDescent="0.25">
      <c r="A487" s="73"/>
      <c r="B487" s="73"/>
      <c r="C487" s="74"/>
      <c r="D487" s="74"/>
      <c r="E487" s="74"/>
      <c r="F487" s="74"/>
      <c r="G487" s="74"/>
      <c r="H487" s="75"/>
      <c r="I487" s="76"/>
      <c r="J487" s="77"/>
      <c r="K487" s="78"/>
      <c r="L487" s="79"/>
      <c r="M487" s="251"/>
      <c r="N487" s="338"/>
      <c r="O487" s="269"/>
      <c r="P487" s="346">
        <f>IF(M487="Urgent",L487,0)</f>
        <v>0</v>
      </c>
      <c r="Q487" s="347">
        <f>IF(M487="Prioritaire",L487,0)</f>
        <v>0</v>
      </c>
      <c r="R487" s="347">
        <f>IF(M487="Requis",L487,0)</f>
        <v>0</v>
      </c>
      <c r="S487" s="348">
        <f>IF(M487="Recommandé",L487,0)</f>
        <v>0</v>
      </c>
      <c r="T487" s="349">
        <f t="shared" si="89"/>
        <v>0</v>
      </c>
      <c r="U487" s="345">
        <f t="shared" si="90"/>
        <v>0</v>
      </c>
      <c r="V487" s="345">
        <f t="shared" si="91"/>
        <v>0</v>
      </c>
      <c r="W487" s="345">
        <f t="shared" si="92"/>
        <v>0</v>
      </c>
      <c r="X487" s="154" t="str">
        <f>""</f>
        <v/>
      </c>
      <c r="Y487" s="355" t="str">
        <f>IF(Tableau_Complet[[#This Row],[ÉLÉMENTS]]="","",Tableau_Complet[[#This Row],[ÉLÉMENTS]])</f>
        <v/>
      </c>
      <c r="Z487" s="356" t="str">
        <f>IF(Tableau_Complet[[#This Row],[NIVEAU DE PRIORITÉ]]="","",Tableau_Complet[[#This Row],[NIVEAU DE PRIORITÉ]])</f>
        <v/>
      </c>
      <c r="AA487" s="356" t="str">
        <f>IF(Tableau_Complet[[#This Row],[COÛTS DE REMPLACEMENT (dollars 2024) avant Taxes]]="","",Tableau_Complet[[#This Row],[COÛTS DE REMPLACEMENT (dollars 2024) avant Taxes]])</f>
        <v/>
      </c>
      <c r="AB487" s="273" t="s">
        <v>121</v>
      </c>
      <c r="AC487" s="273" t="s">
        <v>127</v>
      </c>
      <c r="AD487" s="273" t="s">
        <v>127</v>
      </c>
      <c r="AE487" s="356" t="str">
        <f t="shared" si="93"/>
        <v/>
      </c>
      <c r="AF487" s="356" t="str">
        <f t="shared" si="94"/>
        <v/>
      </c>
      <c r="AG487" s="356" t="str">
        <f t="shared" si="95"/>
        <v/>
      </c>
      <c r="AP487" s="138"/>
      <c r="AR487" s="139"/>
      <c r="AS487" s="140"/>
      <c r="AT487" s="138"/>
      <c r="AU487" s="139"/>
      <c r="AY487" s="141"/>
      <c r="AZ487" s="142"/>
    </row>
    <row r="488" spans="1:52" s="25" customFormat="1" ht="24.75" x14ac:dyDescent="0.25">
      <c r="A488" s="73"/>
      <c r="B488" s="73"/>
      <c r="C488" s="74"/>
      <c r="D488" s="74"/>
      <c r="E488" s="74"/>
      <c r="F488" s="74"/>
      <c r="G488" s="74"/>
      <c r="H488" s="75"/>
      <c r="I488" s="76"/>
      <c r="J488" s="77"/>
      <c r="K488" s="78"/>
      <c r="L488" s="79"/>
      <c r="M488" s="251"/>
      <c r="N488" s="338"/>
      <c r="O488" s="269"/>
      <c r="P488" s="346">
        <f>IF(M488="Urgent",L488,0)</f>
        <v>0</v>
      </c>
      <c r="Q488" s="347">
        <f>IF(M488="Prioritaire",L488,0)</f>
        <v>0</v>
      </c>
      <c r="R488" s="347">
        <f>IF(M488="Requis",L488,0)</f>
        <v>0</v>
      </c>
      <c r="S488" s="348">
        <f>IF(M488="Recommandé",L488,0)</f>
        <v>0</v>
      </c>
      <c r="T488" s="349">
        <f t="shared" si="89"/>
        <v>0</v>
      </c>
      <c r="U488" s="345">
        <f t="shared" si="90"/>
        <v>0</v>
      </c>
      <c r="V488" s="345">
        <f t="shared" si="91"/>
        <v>0</v>
      </c>
      <c r="W488" s="345">
        <f t="shared" si="92"/>
        <v>0</v>
      </c>
      <c r="X488" s="154" t="str">
        <f>""</f>
        <v/>
      </c>
      <c r="Y488" s="355" t="str">
        <f>IF(Tableau_Complet[[#This Row],[ÉLÉMENTS]]="","",Tableau_Complet[[#This Row],[ÉLÉMENTS]])</f>
        <v/>
      </c>
      <c r="Z488" s="356" t="str">
        <f>IF(Tableau_Complet[[#This Row],[NIVEAU DE PRIORITÉ]]="","",Tableau_Complet[[#This Row],[NIVEAU DE PRIORITÉ]])</f>
        <v/>
      </c>
      <c r="AA488" s="356" t="str">
        <f>IF(Tableau_Complet[[#This Row],[COÛTS DE REMPLACEMENT (dollars 2024) avant Taxes]]="","",Tableau_Complet[[#This Row],[COÛTS DE REMPLACEMENT (dollars 2024) avant Taxes]])</f>
        <v/>
      </c>
      <c r="AB488" s="273" t="s">
        <v>121</v>
      </c>
      <c r="AC488" s="273" t="s">
        <v>127</v>
      </c>
      <c r="AD488" s="273" t="s">
        <v>127</v>
      </c>
      <c r="AE488" s="356" t="str">
        <f t="shared" si="93"/>
        <v/>
      </c>
      <c r="AF488" s="356" t="str">
        <f t="shared" si="94"/>
        <v/>
      </c>
      <c r="AG488" s="356" t="str">
        <f t="shared" si="95"/>
        <v/>
      </c>
      <c r="AP488" s="26"/>
      <c r="AR488" s="27"/>
      <c r="AS488" s="15"/>
      <c r="AT488" s="26"/>
      <c r="AU488" s="27"/>
      <c r="AY488" s="16"/>
      <c r="AZ488" s="28"/>
    </row>
    <row r="489" spans="1:52" s="21" customFormat="1" ht="18" x14ac:dyDescent="0.25">
      <c r="A489" s="73"/>
      <c r="B489" s="73"/>
      <c r="C489" s="74"/>
      <c r="D489" s="74"/>
      <c r="E489" s="74"/>
      <c r="F489" s="74"/>
      <c r="G489" s="74"/>
      <c r="H489" s="75"/>
      <c r="I489" s="76"/>
      <c r="J489" s="77"/>
      <c r="K489" s="78"/>
      <c r="L489" s="79"/>
      <c r="M489" s="250"/>
      <c r="N489" s="337"/>
      <c r="O489" s="269"/>
      <c r="P489" s="346">
        <f t="shared" si="96"/>
        <v>0</v>
      </c>
      <c r="Q489" s="347">
        <f t="shared" si="97"/>
        <v>0</v>
      </c>
      <c r="R489" s="347">
        <f t="shared" si="98"/>
        <v>0</v>
      </c>
      <c r="S489" s="348">
        <f t="shared" si="99"/>
        <v>0</v>
      </c>
      <c r="T489" s="349">
        <f t="shared" si="89"/>
        <v>0</v>
      </c>
      <c r="U489" s="345">
        <f t="shared" si="90"/>
        <v>0</v>
      </c>
      <c r="V489" s="345">
        <f t="shared" si="91"/>
        <v>0</v>
      </c>
      <c r="W489" s="345">
        <f t="shared" si="92"/>
        <v>0</v>
      </c>
      <c r="X489" s="154" t="str">
        <f>""</f>
        <v/>
      </c>
      <c r="Y489" s="355" t="str">
        <f>IF(Tableau_Complet[[#This Row],[ÉLÉMENTS]]="","",Tableau_Complet[[#This Row],[ÉLÉMENTS]])</f>
        <v/>
      </c>
      <c r="Z489" s="356" t="str">
        <f>IF(Tableau_Complet[[#This Row],[NIVEAU DE PRIORITÉ]]="","",Tableau_Complet[[#This Row],[NIVEAU DE PRIORITÉ]])</f>
        <v/>
      </c>
      <c r="AA489" s="356" t="str">
        <f>IF(Tableau_Complet[[#This Row],[COÛTS DE REMPLACEMENT (dollars 2024) avant Taxes]]="","",Tableau_Complet[[#This Row],[COÛTS DE REMPLACEMENT (dollars 2024) avant Taxes]])</f>
        <v/>
      </c>
      <c r="AB489" s="273" t="s">
        <v>121</v>
      </c>
      <c r="AC489" s="273" t="s">
        <v>127</v>
      </c>
      <c r="AD489" s="273" t="s">
        <v>127</v>
      </c>
      <c r="AE489" s="356" t="str">
        <f t="shared" si="93"/>
        <v/>
      </c>
      <c r="AF489" s="356" t="str">
        <f t="shared" si="94"/>
        <v/>
      </c>
      <c r="AG489" s="356" t="str">
        <f t="shared" si="95"/>
        <v/>
      </c>
      <c r="AP489" s="22"/>
      <c r="AR489" s="23"/>
      <c r="AS489" s="13"/>
      <c r="AT489" s="22"/>
      <c r="AU489" s="23"/>
      <c r="AY489" s="14"/>
      <c r="AZ489" s="24"/>
    </row>
    <row r="490" spans="1:52" s="29" customFormat="1" ht="36" x14ac:dyDescent="0.25">
      <c r="A490" s="124" t="s">
        <v>514</v>
      </c>
      <c r="B490" s="124"/>
      <c r="C490" s="125" t="s">
        <v>515</v>
      </c>
      <c r="D490" s="125"/>
      <c r="E490" s="125"/>
      <c r="F490" s="125"/>
      <c r="G490" s="125"/>
      <c r="H490" s="126"/>
      <c r="I490" s="127"/>
      <c r="J490" s="128"/>
      <c r="K490" s="129"/>
      <c r="L490" s="130"/>
      <c r="M490" s="131"/>
      <c r="N490" s="132">
        <f>SUM(L491:L493)</f>
        <v>0</v>
      </c>
      <c r="O490" s="124"/>
      <c r="P490" s="121">
        <f t="shared" si="96"/>
        <v>0</v>
      </c>
      <c r="Q490" s="122">
        <f t="shared" si="97"/>
        <v>0</v>
      </c>
      <c r="R490" s="122">
        <f t="shared" si="98"/>
        <v>0</v>
      </c>
      <c r="S490" s="123">
        <f t="shared" si="99"/>
        <v>0</v>
      </c>
      <c r="T490" s="133">
        <f t="shared" si="89"/>
        <v>0</v>
      </c>
      <c r="U490" s="134">
        <f t="shared" si="90"/>
        <v>0</v>
      </c>
      <c r="V490" s="134">
        <f t="shared" si="91"/>
        <v>0</v>
      </c>
      <c r="W490" s="134">
        <f t="shared" si="92"/>
        <v>0</v>
      </c>
      <c r="X490" s="135" t="str">
        <f>""</f>
        <v/>
      </c>
      <c r="Y490" s="136" t="str">
        <f>IF(Tableau_Complet[[#This Row],[ÉLÉMENTS]]="","",Tableau_Complet[[#This Row],[ÉLÉMENTS]])</f>
        <v>Fontaines et basins d'Eau</v>
      </c>
      <c r="Z490" s="135" t="str">
        <f>IF(Tableau_Complet[[#This Row],[NIVEAU DE PRIORITÉ]]="","",Tableau_Complet[[#This Row],[NIVEAU DE PRIORITÉ]])</f>
        <v/>
      </c>
      <c r="AA490" s="135" t="str">
        <f>IF(Tableau_Complet[[#This Row],[COÛTS DE REMPLACEMENT (dollars 2024) avant Taxes]]="","",Tableau_Complet[[#This Row],[COÛTS DE REMPLACEMENT (dollars 2024) avant Taxes]])</f>
        <v/>
      </c>
      <c r="AB490" s="135" t="s">
        <v>121</v>
      </c>
      <c r="AC490" s="135" t="s">
        <v>121</v>
      </c>
      <c r="AD490" s="135" t="s">
        <v>121</v>
      </c>
      <c r="AE490" s="135" t="str">
        <f t="shared" si="93"/>
        <v/>
      </c>
      <c r="AF490" s="135" t="str">
        <f t="shared" si="94"/>
        <v/>
      </c>
      <c r="AG490" s="135" t="str">
        <f t="shared" si="95"/>
        <v/>
      </c>
      <c r="AP490" s="30"/>
      <c r="AR490" s="31"/>
      <c r="AS490" s="17"/>
      <c r="AT490" s="30"/>
      <c r="AU490" s="31"/>
      <c r="AY490" s="18"/>
      <c r="AZ490" s="32"/>
    </row>
    <row r="491" spans="1:52" s="137" customFormat="1" ht="75" customHeight="1" x14ac:dyDescent="0.25">
      <c r="A491" s="73"/>
      <c r="B491" s="73"/>
      <c r="C491" s="74"/>
      <c r="D491" s="74"/>
      <c r="E491" s="74"/>
      <c r="F491" s="74"/>
      <c r="G491" s="74"/>
      <c r="H491" s="75"/>
      <c r="I491" s="76"/>
      <c r="J491" s="77"/>
      <c r="K491" s="78"/>
      <c r="L491" s="79"/>
      <c r="M491" s="251"/>
      <c r="N491" s="338"/>
      <c r="O491" s="269"/>
      <c r="P491" s="346">
        <f>IF(M491="Urgent",L491,0)</f>
        <v>0</v>
      </c>
      <c r="Q491" s="347">
        <f>IF(M491="Prioritaire",L491,0)</f>
        <v>0</v>
      </c>
      <c r="R491" s="347">
        <f>IF(M491="Requis",L491,0)</f>
        <v>0</v>
      </c>
      <c r="S491" s="348">
        <f>IF(M491="Recommandé",L491,0)</f>
        <v>0</v>
      </c>
      <c r="T491" s="349">
        <f t="shared" si="89"/>
        <v>0</v>
      </c>
      <c r="U491" s="345">
        <f t="shared" si="90"/>
        <v>0</v>
      </c>
      <c r="V491" s="345">
        <f t="shared" si="91"/>
        <v>0</v>
      </c>
      <c r="W491" s="345">
        <f t="shared" si="92"/>
        <v>0</v>
      </c>
      <c r="X491" s="154" t="str">
        <f>""</f>
        <v/>
      </c>
      <c r="Y491" s="355" t="str">
        <f>IF(Tableau_Complet[[#This Row],[ÉLÉMENTS]]="","",Tableau_Complet[[#This Row],[ÉLÉMENTS]])</f>
        <v/>
      </c>
      <c r="Z491" s="356" t="str">
        <f>IF(Tableau_Complet[[#This Row],[NIVEAU DE PRIORITÉ]]="","",Tableau_Complet[[#This Row],[NIVEAU DE PRIORITÉ]])</f>
        <v/>
      </c>
      <c r="AA491" s="356" t="str">
        <f>IF(Tableau_Complet[[#This Row],[COÛTS DE REMPLACEMENT (dollars 2024) avant Taxes]]="","",Tableau_Complet[[#This Row],[COÛTS DE REMPLACEMENT (dollars 2024) avant Taxes]])</f>
        <v/>
      </c>
      <c r="AB491" s="273" t="s">
        <v>121</v>
      </c>
      <c r="AC491" s="273" t="s">
        <v>127</v>
      </c>
      <c r="AD491" s="273" t="s">
        <v>127</v>
      </c>
      <c r="AE491" s="356" t="str">
        <f t="shared" si="93"/>
        <v/>
      </c>
      <c r="AF491" s="356" t="str">
        <f t="shared" si="94"/>
        <v/>
      </c>
      <c r="AG491" s="356" t="str">
        <f t="shared" si="95"/>
        <v/>
      </c>
      <c r="AP491" s="138"/>
      <c r="AR491" s="139"/>
      <c r="AS491" s="140"/>
      <c r="AT491" s="138"/>
      <c r="AU491" s="139"/>
      <c r="AY491" s="141"/>
      <c r="AZ491" s="142"/>
    </row>
    <row r="492" spans="1:52" s="21" customFormat="1" ht="18" x14ac:dyDescent="0.25">
      <c r="A492" s="73"/>
      <c r="B492" s="73"/>
      <c r="C492" s="74"/>
      <c r="D492" s="74"/>
      <c r="E492" s="74"/>
      <c r="F492" s="74"/>
      <c r="G492" s="74"/>
      <c r="H492" s="75"/>
      <c r="I492" s="76"/>
      <c r="J492" s="77"/>
      <c r="K492" s="78"/>
      <c r="L492" s="79"/>
      <c r="M492" s="251"/>
      <c r="N492" s="338"/>
      <c r="O492" s="269"/>
      <c r="P492" s="346">
        <f>IF(M492="Urgent",L492,0)</f>
        <v>0</v>
      </c>
      <c r="Q492" s="347">
        <f>IF(M492="Prioritaire",L492,0)</f>
        <v>0</v>
      </c>
      <c r="R492" s="347">
        <f>IF(M492="Requis",L492,0)</f>
        <v>0</v>
      </c>
      <c r="S492" s="348">
        <f>IF(M492="Recommandé",L492,0)</f>
        <v>0</v>
      </c>
      <c r="T492" s="349">
        <f t="shared" si="89"/>
        <v>0</v>
      </c>
      <c r="U492" s="345">
        <f t="shared" si="90"/>
        <v>0</v>
      </c>
      <c r="V492" s="345">
        <f t="shared" si="91"/>
        <v>0</v>
      </c>
      <c r="W492" s="345">
        <f t="shared" si="92"/>
        <v>0</v>
      </c>
      <c r="X492" s="154" t="str">
        <f>""</f>
        <v/>
      </c>
      <c r="Y492" s="355" t="str">
        <f>IF(Tableau_Complet[[#This Row],[ÉLÉMENTS]]="","",Tableau_Complet[[#This Row],[ÉLÉMENTS]])</f>
        <v/>
      </c>
      <c r="Z492" s="356" t="str">
        <f>IF(Tableau_Complet[[#This Row],[NIVEAU DE PRIORITÉ]]="","",Tableau_Complet[[#This Row],[NIVEAU DE PRIORITÉ]])</f>
        <v/>
      </c>
      <c r="AA492" s="356" t="str">
        <f>IF(Tableau_Complet[[#This Row],[COÛTS DE REMPLACEMENT (dollars 2024) avant Taxes]]="","",Tableau_Complet[[#This Row],[COÛTS DE REMPLACEMENT (dollars 2024) avant Taxes]])</f>
        <v/>
      </c>
      <c r="AB492" s="273" t="s">
        <v>121</v>
      </c>
      <c r="AC492" s="273" t="s">
        <v>127</v>
      </c>
      <c r="AD492" s="273" t="s">
        <v>127</v>
      </c>
      <c r="AE492" s="356" t="str">
        <f t="shared" si="93"/>
        <v/>
      </c>
      <c r="AF492" s="356" t="str">
        <f t="shared" si="94"/>
        <v/>
      </c>
      <c r="AG492" s="356" t="str">
        <f t="shared" si="95"/>
        <v/>
      </c>
      <c r="AP492" s="22"/>
      <c r="AR492" s="23"/>
      <c r="AS492" s="13"/>
      <c r="AT492" s="22"/>
      <c r="AU492" s="23"/>
      <c r="AY492" s="14"/>
      <c r="AZ492" s="24"/>
    </row>
    <row r="493" spans="1:52" s="21" customFormat="1" ht="18" x14ac:dyDescent="0.25">
      <c r="A493" s="73"/>
      <c r="B493" s="73"/>
      <c r="C493" s="74"/>
      <c r="D493" s="74"/>
      <c r="E493" s="74"/>
      <c r="F493" s="74"/>
      <c r="G493" s="74"/>
      <c r="H493" s="75"/>
      <c r="I493" s="76"/>
      <c r="J493" s="77"/>
      <c r="K493" s="78"/>
      <c r="L493" s="79"/>
      <c r="M493" s="250"/>
      <c r="N493" s="337"/>
      <c r="O493" s="269"/>
      <c r="P493" s="346">
        <f t="shared" si="96"/>
        <v>0</v>
      </c>
      <c r="Q493" s="347">
        <f t="shared" si="97"/>
        <v>0</v>
      </c>
      <c r="R493" s="347">
        <f t="shared" si="98"/>
        <v>0</v>
      </c>
      <c r="S493" s="348">
        <f t="shared" si="99"/>
        <v>0</v>
      </c>
      <c r="T493" s="349">
        <f t="shared" si="89"/>
        <v>0</v>
      </c>
      <c r="U493" s="345">
        <f t="shared" si="90"/>
        <v>0</v>
      </c>
      <c r="V493" s="345">
        <f t="shared" si="91"/>
        <v>0</v>
      </c>
      <c r="W493" s="345">
        <f t="shared" si="92"/>
        <v>0</v>
      </c>
      <c r="X493" s="154" t="str">
        <f>""</f>
        <v/>
      </c>
      <c r="Y493" s="355" t="str">
        <f>IF(Tableau_Complet[[#This Row],[ÉLÉMENTS]]="","",Tableau_Complet[[#This Row],[ÉLÉMENTS]])</f>
        <v/>
      </c>
      <c r="Z493" s="356" t="str">
        <f>IF(Tableau_Complet[[#This Row],[NIVEAU DE PRIORITÉ]]="","",Tableau_Complet[[#This Row],[NIVEAU DE PRIORITÉ]])</f>
        <v/>
      </c>
      <c r="AA493" s="356" t="str">
        <f>IF(Tableau_Complet[[#This Row],[COÛTS DE REMPLACEMENT (dollars 2024) avant Taxes]]="","",Tableau_Complet[[#This Row],[COÛTS DE REMPLACEMENT (dollars 2024) avant Taxes]])</f>
        <v/>
      </c>
      <c r="AB493" s="273" t="s">
        <v>121</v>
      </c>
      <c r="AC493" s="273" t="s">
        <v>127</v>
      </c>
      <c r="AD493" s="273" t="s">
        <v>127</v>
      </c>
      <c r="AE493" s="356" t="str">
        <f t="shared" si="93"/>
        <v/>
      </c>
      <c r="AF493" s="356" t="str">
        <f t="shared" si="94"/>
        <v/>
      </c>
      <c r="AG493" s="356" t="str">
        <f t="shared" si="95"/>
        <v/>
      </c>
      <c r="AP493" s="22"/>
      <c r="AR493" s="23"/>
      <c r="AS493" s="13"/>
      <c r="AT493" s="22"/>
      <c r="AU493" s="23"/>
      <c r="AY493" s="14"/>
      <c r="AZ493" s="24"/>
    </row>
    <row r="494" spans="1:52" s="21" customFormat="1" ht="36" x14ac:dyDescent="0.25">
      <c r="A494" s="124" t="s">
        <v>516</v>
      </c>
      <c r="B494" s="124"/>
      <c r="C494" s="125" t="s">
        <v>517</v>
      </c>
      <c r="D494" s="125"/>
      <c r="E494" s="125"/>
      <c r="F494" s="125"/>
      <c r="G494" s="125"/>
      <c r="H494" s="126"/>
      <c r="I494" s="127"/>
      <c r="J494" s="128"/>
      <c r="K494" s="129"/>
      <c r="L494" s="130"/>
      <c r="M494" s="131"/>
      <c r="N494" s="132">
        <f>SUM(L495:L497)</f>
        <v>0</v>
      </c>
      <c r="O494" s="124"/>
      <c r="P494" s="121">
        <f t="shared" si="96"/>
        <v>0</v>
      </c>
      <c r="Q494" s="122">
        <f t="shared" si="97"/>
        <v>0</v>
      </c>
      <c r="R494" s="122">
        <f t="shared" si="98"/>
        <v>0</v>
      </c>
      <c r="S494" s="123">
        <f t="shared" si="99"/>
        <v>0</v>
      </c>
      <c r="T494" s="133">
        <f t="shared" si="89"/>
        <v>0</v>
      </c>
      <c r="U494" s="134">
        <f t="shared" si="90"/>
        <v>0</v>
      </c>
      <c r="V494" s="134">
        <f t="shared" si="91"/>
        <v>0</v>
      </c>
      <c r="W494" s="134">
        <f t="shared" si="92"/>
        <v>0</v>
      </c>
      <c r="X494" s="135" t="str">
        <f>""</f>
        <v/>
      </c>
      <c r="Y494" s="136" t="str">
        <f>IF(Tableau_Complet[[#This Row],[ÉLÉMENTS]]="","",Tableau_Complet[[#This Row],[ÉLÉMENTS]])</f>
        <v>Installation spéciale - Autres</v>
      </c>
      <c r="Z494" s="135" t="str">
        <f>IF(Tableau_Complet[[#This Row],[NIVEAU DE PRIORITÉ]]="","",Tableau_Complet[[#This Row],[NIVEAU DE PRIORITÉ]])</f>
        <v/>
      </c>
      <c r="AA494" s="135" t="str">
        <f>IF(Tableau_Complet[[#This Row],[COÛTS DE REMPLACEMENT (dollars 2024) avant Taxes]]="","",Tableau_Complet[[#This Row],[COÛTS DE REMPLACEMENT (dollars 2024) avant Taxes]])</f>
        <v/>
      </c>
      <c r="AB494" s="135" t="s">
        <v>121</v>
      </c>
      <c r="AC494" s="135" t="s">
        <v>121</v>
      </c>
      <c r="AD494" s="135" t="s">
        <v>121</v>
      </c>
      <c r="AE494" s="135" t="str">
        <f t="shared" si="93"/>
        <v/>
      </c>
      <c r="AF494" s="135" t="str">
        <f t="shared" si="94"/>
        <v/>
      </c>
      <c r="AG494" s="135" t="str">
        <f t="shared" si="95"/>
        <v/>
      </c>
      <c r="AP494" s="22"/>
      <c r="AR494" s="23"/>
      <c r="AS494" s="13"/>
      <c r="AT494" s="22"/>
      <c r="AU494" s="23"/>
      <c r="AY494" s="14"/>
      <c r="AZ494" s="24"/>
    </row>
    <row r="495" spans="1:52" s="21" customFormat="1" ht="18" x14ac:dyDescent="0.25">
      <c r="A495" s="73"/>
      <c r="B495" s="73"/>
      <c r="C495" s="74"/>
      <c r="D495" s="74"/>
      <c r="E495" s="74"/>
      <c r="F495" s="74"/>
      <c r="G495" s="74"/>
      <c r="H495" s="75"/>
      <c r="I495" s="76"/>
      <c r="J495" s="77"/>
      <c r="K495" s="78"/>
      <c r="L495" s="79"/>
      <c r="M495" s="251"/>
      <c r="N495" s="338"/>
      <c r="O495" s="269"/>
      <c r="P495" s="346">
        <f>IF(M495="Urgent",L495,0)</f>
        <v>0</v>
      </c>
      <c r="Q495" s="347">
        <f>IF(M495="Prioritaire",L495,0)</f>
        <v>0</v>
      </c>
      <c r="R495" s="347">
        <f>IF(M495="Requis",L495,0)</f>
        <v>0</v>
      </c>
      <c r="S495" s="348">
        <f>IF(M495="Recommandé",L495,0)</f>
        <v>0</v>
      </c>
      <c r="T495" s="349">
        <f t="shared" si="89"/>
        <v>0</v>
      </c>
      <c r="U495" s="345">
        <f t="shared" si="90"/>
        <v>0</v>
      </c>
      <c r="V495" s="345">
        <f t="shared" si="91"/>
        <v>0</v>
      </c>
      <c r="W495" s="345">
        <f t="shared" si="92"/>
        <v>0</v>
      </c>
      <c r="X495" s="154" t="str">
        <f>""</f>
        <v/>
      </c>
      <c r="Y495" s="355" t="str">
        <f>IF(Tableau_Complet[[#This Row],[ÉLÉMENTS]]="","",Tableau_Complet[[#This Row],[ÉLÉMENTS]])</f>
        <v/>
      </c>
      <c r="Z495" s="356" t="str">
        <f>IF(Tableau_Complet[[#This Row],[NIVEAU DE PRIORITÉ]]="","",Tableau_Complet[[#This Row],[NIVEAU DE PRIORITÉ]])</f>
        <v/>
      </c>
      <c r="AA495" s="356" t="str">
        <f>IF(Tableau_Complet[[#This Row],[COÛTS DE REMPLACEMENT (dollars 2024) avant Taxes]]="","",Tableau_Complet[[#This Row],[COÛTS DE REMPLACEMENT (dollars 2024) avant Taxes]])</f>
        <v/>
      </c>
      <c r="AB495" s="273" t="s">
        <v>121</v>
      </c>
      <c r="AC495" s="273" t="s">
        <v>127</v>
      </c>
      <c r="AD495" s="273" t="s">
        <v>127</v>
      </c>
      <c r="AE495" s="356" t="str">
        <f t="shared" si="93"/>
        <v/>
      </c>
      <c r="AF495" s="356" t="str">
        <f t="shared" si="94"/>
        <v/>
      </c>
      <c r="AG495" s="356" t="str">
        <f t="shared" si="95"/>
        <v/>
      </c>
      <c r="AP495" s="22"/>
      <c r="AR495" s="23"/>
      <c r="AS495" s="13"/>
      <c r="AT495" s="22"/>
      <c r="AU495" s="23"/>
      <c r="AY495" s="14"/>
      <c r="AZ495" s="24"/>
    </row>
    <row r="496" spans="1:52" s="137" customFormat="1" ht="75" customHeight="1" x14ac:dyDescent="0.25">
      <c r="A496" s="73"/>
      <c r="B496" s="73"/>
      <c r="C496" s="74"/>
      <c r="D496" s="74"/>
      <c r="E496" s="74"/>
      <c r="F496" s="74"/>
      <c r="G496" s="74"/>
      <c r="H496" s="75"/>
      <c r="I496" s="76"/>
      <c r="J496" s="77"/>
      <c r="K496" s="78"/>
      <c r="L496" s="79"/>
      <c r="M496" s="251"/>
      <c r="N496" s="338"/>
      <c r="O496" s="269"/>
      <c r="P496" s="346">
        <f>IF(M496="Urgent",L496,0)</f>
        <v>0</v>
      </c>
      <c r="Q496" s="347">
        <f>IF(M496="Prioritaire",L496,0)</f>
        <v>0</v>
      </c>
      <c r="R496" s="347">
        <f>IF(M496="Requis",L496,0)</f>
        <v>0</v>
      </c>
      <c r="S496" s="348">
        <f>IF(M496="Recommandé",L496,0)</f>
        <v>0</v>
      </c>
      <c r="T496" s="349">
        <f t="shared" si="89"/>
        <v>0</v>
      </c>
      <c r="U496" s="345">
        <f t="shared" si="90"/>
        <v>0</v>
      </c>
      <c r="V496" s="345">
        <f t="shared" si="91"/>
        <v>0</v>
      </c>
      <c r="W496" s="345">
        <f t="shared" si="92"/>
        <v>0</v>
      </c>
      <c r="X496" s="154" t="str">
        <f>""</f>
        <v/>
      </c>
      <c r="Y496" s="355" t="str">
        <f>IF(Tableau_Complet[[#This Row],[ÉLÉMENTS]]="","",Tableau_Complet[[#This Row],[ÉLÉMENTS]])</f>
        <v/>
      </c>
      <c r="Z496" s="356" t="str">
        <f>IF(Tableau_Complet[[#This Row],[NIVEAU DE PRIORITÉ]]="","",Tableau_Complet[[#This Row],[NIVEAU DE PRIORITÉ]])</f>
        <v/>
      </c>
      <c r="AA496" s="356" t="str">
        <f>IF(Tableau_Complet[[#This Row],[COÛTS DE REMPLACEMENT (dollars 2024) avant Taxes]]="","",Tableau_Complet[[#This Row],[COÛTS DE REMPLACEMENT (dollars 2024) avant Taxes]])</f>
        <v/>
      </c>
      <c r="AB496" s="273" t="s">
        <v>121</v>
      </c>
      <c r="AC496" s="273" t="s">
        <v>127</v>
      </c>
      <c r="AD496" s="273" t="s">
        <v>127</v>
      </c>
      <c r="AE496" s="356" t="str">
        <f t="shared" si="93"/>
        <v/>
      </c>
      <c r="AF496" s="356" t="str">
        <f t="shared" si="94"/>
        <v/>
      </c>
      <c r="AG496" s="356" t="str">
        <f t="shared" si="95"/>
        <v/>
      </c>
      <c r="AP496" s="138"/>
      <c r="AR496" s="139"/>
      <c r="AS496" s="140"/>
      <c r="AT496" s="138"/>
      <c r="AU496" s="139"/>
      <c r="AY496" s="141"/>
      <c r="AZ496" s="142"/>
    </row>
    <row r="497" spans="1:52" s="21" customFormat="1" ht="18" x14ac:dyDescent="0.25">
      <c r="A497" s="73"/>
      <c r="B497" s="73"/>
      <c r="C497" s="74"/>
      <c r="D497" s="74"/>
      <c r="E497" s="74"/>
      <c r="F497" s="74"/>
      <c r="G497" s="74"/>
      <c r="H497" s="75"/>
      <c r="I497" s="76"/>
      <c r="J497" s="77"/>
      <c r="K497" s="78"/>
      <c r="L497" s="79"/>
      <c r="M497" s="250"/>
      <c r="N497" s="337"/>
      <c r="O497" s="269"/>
      <c r="P497" s="346">
        <f t="shared" si="96"/>
        <v>0</v>
      </c>
      <c r="Q497" s="347">
        <f t="shared" si="97"/>
        <v>0</v>
      </c>
      <c r="R497" s="347">
        <f t="shared" si="98"/>
        <v>0</v>
      </c>
      <c r="S497" s="348">
        <f t="shared" si="99"/>
        <v>0</v>
      </c>
      <c r="T497" s="349">
        <f t="shared" si="89"/>
        <v>0</v>
      </c>
      <c r="U497" s="345">
        <f t="shared" si="90"/>
        <v>0</v>
      </c>
      <c r="V497" s="345">
        <f t="shared" si="91"/>
        <v>0</v>
      </c>
      <c r="W497" s="345">
        <f t="shared" si="92"/>
        <v>0</v>
      </c>
      <c r="X497" s="154" t="str">
        <f>""</f>
        <v/>
      </c>
      <c r="Y497" s="355" t="str">
        <f>IF(Tableau_Complet[[#This Row],[ÉLÉMENTS]]="","",Tableau_Complet[[#This Row],[ÉLÉMENTS]])</f>
        <v/>
      </c>
      <c r="Z497" s="356" t="str">
        <f>IF(Tableau_Complet[[#This Row],[NIVEAU DE PRIORITÉ]]="","",Tableau_Complet[[#This Row],[NIVEAU DE PRIORITÉ]])</f>
        <v/>
      </c>
      <c r="AA497" s="356" t="str">
        <f>IF(Tableau_Complet[[#This Row],[COÛTS DE REMPLACEMENT (dollars 2024) avant Taxes]]="","",Tableau_Complet[[#This Row],[COÛTS DE REMPLACEMENT (dollars 2024) avant Taxes]])</f>
        <v/>
      </c>
      <c r="AB497" s="273" t="s">
        <v>121</v>
      </c>
      <c r="AC497" s="273" t="s">
        <v>127</v>
      </c>
      <c r="AD497" s="273" t="s">
        <v>127</v>
      </c>
      <c r="AE497" s="356" t="str">
        <f t="shared" si="93"/>
        <v/>
      </c>
      <c r="AF497" s="356" t="str">
        <f t="shared" si="94"/>
        <v/>
      </c>
      <c r="AG497" s="356" t="str">
        <f t="shared" si="95"/>
        <v/>
      </c>
      <c r="AP497" s="22"/>
      <c r="AR497" s="23"/>
      <c r="AS497" s="13"/>
      <c r="AT497" s="22"/>
      <c r="AU497" s="23"/>
      <c r="AY497" s="14"/>
      <c r="AZ497" s="24"/>
    </row>
    <row r="498" spans="1:52" s="29" customFormat="1" ht="36" x14ac:dyDescent="0.25">
      <c r="A498" s="124" t="s">
        <v>518</v>
      </c>
      <c r="B498" s="124"/>
      <c r="C498" s="125" t="s">
        <v>519</v>
      </c>
      <c r="D498" s="125"/>
      <c r="E498" s="125"/>
      <c r="F498" s="125"/>
      <c r="G498" s="125"/>
      <c r="H498" s="126"/>
      <c r="I498" s="127"/>
      <c r="J498" s="128"/>
      <c r="K498" s="129"/>
      <c r="L498" s="130"/>
      <c r="M498" s="131"/>
      <c r="N498" s="132">
        <f>SUM(L499:L502)</f>
        <v>0</v>
      </c>
      <c r="O498" s="124"/>
      <c r="P498" s="121">
        <f t="shared" si="96"/>
        <v>0</v>
      </c>
      <c r="Q498" s="122">
        <f t="shared" si="97"/>
        <v>0</v>
      </c>
      <c r="R498" s="122">
        <f t="shared" si="98"/>
        <v>0</v>
      </c>
      <c r="S498" s="123">
        <f t="shared" si="99"/>
        <v>0</v>
      </c>
      <c r="T498" s="133">
        <f t="shared" si="89"/>
        <v>0</v>
      </c>
      <c r="U498" s="134">
        <f t="shared" si="90"/>
        <v>0</v>
      </c>
      <c r="V498" s="134">
        <f t="shared" si="91"/>
        <v>0</v>
      </c>
      <c r="W498" s="134">
        <f t="shared" si="92"/>
        <v>0</v>
      </c>
      <c r="X498" s="135" t="str">
        <f>""</f>
        <v/>
      </c>
      <c r="Y498" s="136" t="str">
        <f>IF(Tableau_Complet[[#This Row],[ÉLÉMENTS]]="","",Tableau_Complet[[#This Row],[ÉLÉMENTS]])</f>
        <v>Instrumentation et régulation spéciale</v>
      </c>
      <c r="Z498" s="135" t="str">
        <f>IF(Tableau_Complet[[#This Row],[NIVEAU DE PRIORITÉ]]="","",Tableau_Complet[[#This Row],[NIVEAU DE PRIORITÉ]])</f>
        <v/>
      </c>
      <c r="AA498" s="135" t="str">
        <f>IF(Tableau_Complet[[#This Row],[COÛTS DE REMPLACEMENT (dollars 2024) avant Taxes]]="","",Tableau_Complet[[#This Row],[COÛTS DE REMPLACEMENT (dollars 2024) avant Taxes]])</f>
        <v/>
      </c>
      <c r="AB498" s="135" t="s">
        <v>121</v>
      </c>
      <c r="AC498" s="135" t="s">
        <v>121</v>
      </c>
      <c r="AD498" s="135" t="s">
        <v>121</v>
      </c>
      <c r="AE498" s="135" t="str">
        <f t="shared" si="93"/>
        <v/>
      </c>
      <c r="AF498" s="135" t="str">
        <f t="shared" si="94"/>
        <v/>
      </c>
      <c r="AG498" s="135" t="str">
        <f t="shared" si="95"/>
        <v/>
      </c>
      <c r="AP498" s="30"/>
      <c r="AR498" s="31"/>
      <c r="AS498" s="17"/>
      <c r="AT498" s="30"/>
      <c r="AU498" s="31"/>
      <c r="AY498" s="18"/>
      <c r="AZ498" s="32"/>
    </row>
    <row r="499" spans="1:52" s="21" customFormat="1" ht="18" x14ac:dyDescent="0.25">
      <c r="A499" s="73"/>
      <c r="B499" s="73"/>
      <c r="C499" s="74"/>
      <c r="D499" s="74"/>
      <c r="E499" s="74"/>
      <c r="F499" s="74"/>
      <c r="G499" s="74"/>
      <c r="H499" s="75"/>
      <c r="I499" s="76"/>
      <c r="J499" s="77"/>
      <c r="K499" s="78"/>
      <c r="L499" s="79"/>
      <c r="M499" s="251"/>
      <c r="N499" s="338"/>
      <c r="O499" s="269"/>
      <c r="P499" s="346">
        <f>IF(M499="Urgent",L499,0)</f>
        <v>0</v>
      </c>
      <c r="Q499" s="347">
        <f>IF(M499="Prioritaire",L499,0)</f>
        <v>0</v>
      </c>
      <c r="R499" s="347">
        <f>IF(M499="Requis",L499,0)</f>
        <v>0</v>
      </c>
      <c r="S499" s="348">
        <f>IF(M499="Recommandé",L499,0)</f>
        <v>0</v>
      </c>
      <c r="T499" s="349">
        <f t="shared" si="89"/>
        <v>0</v>
      </c>
      <c r="U499" s="345">
        <f t="shared" si="90"/>
        <v>0</v>
      </c>
      <c r="V499" s="345">
        <f t="shared" si="91"/>
        <v>0</v>
      </c>
      <c r="W499" s="345">
        <f t="shared" si="92"/>
        <v>0</v>
      </c>
      <c r="X499" s="154" t="str">
        <f>""</f>
        <v/>
      </c>
      <c r="Y499" s="355" t="str">
        <f>IF(Tableau_Complet[[#This Row],[ÉLÉMENTS]]="","",Tableau_Complet[[#This Row],[ÉLÉMENTS]])</f>
        <v/>
      </c>
      <c r="Z499" s="356" t="str">
        <f>IF(Tableau_Complet[[#This Row],[NIVEAU DE PRIORITÉ]]="","",Tableau_Complet[[#This Row],[NIVEAU DE PRIORITÉ]])</f>
        <v/>
      </c>
      <c r="AA499" s="356" t="str">
        <f>IF(Tableau_Complet[[#This Row],[COÛTS DE REMPLACEMENT (dollars 2024) avant Taxes]]="","",Tableau_Complet[[#This Row],[COÛTS DE REMPLACEMENT (dollars 2024) avant Taxes]])</f>
        <v/>
      </c>
      <c r="AB499" s="273" t="s">
        <v>121</v>
      </c>
      <c r="AC499" s="273" t="s">
        <v>127</v>
      </c>
      <c r="AD499" s="273" t="s">
        <v>127</v>
      </c>
      <c r="AE499" s="356" t="str">
        <f t="shared" si="93"/>
        <v/>
      </c>
      <c r="AF499" s="356" t="str">
        <f t="shared" si="94"/>
        <v/>
      </c>
      <c r="AG499" s="356" t="str">
        <f t="shared" si="95"/>
        <v/>
      </c>
      <c r="AP499" s="22"/>
      <c r="AR499" s="23"/>
      <c r="AS499" s="13"/>
      <c r="AT499" s="22"/>
      <c r="AU499" s="23"/>
      <c r="AY499" s="14"/>
      <c r="AZ499" s="24"/>
    </row>
    <row r="500" spans="1:52" s="137" customFormat="1" ht="75" customHeight="1" x14ac:dyDescent="0.25">
      <c r="A500" s="73"/>
      <c r="B500" s="73"/>
      <c r="C500" s="74"/>
      <c r="D500" s="74"/>
      <c r="E500" s="74"/>
      <c r="F500" s="74"/>
      <c r="G500" s="74"/>
      <c r="H500" s="75"/>
      <c r="I500" s="76"/>
      <c r="J500" s="77"/>
      <c r="K500" s="78"/>
      <c r="L500" s="79"/>
      <c r="M500" s="251"/>
      <c r="N500" s="338"/>
      <c r="O500" s="269"/>
      <c r="P500" s="346">
        <f>IF(M500="Urgent",L500,0)</f>
        <v>0</v>
      </c>
      <c r="Q500" s="347">
        <f>IF(M500="Prioritaire",L500,0)</f>
        <v>0</v>
      </c>
      <c r="R500" s="347">
        <f>IF(M500="Requis",L500,0)</f>
        <v>0</v>
      </c>
      <c r="S500" s="348">
        <f>IF(M500="Recommandé",L500,0)</f>
        <v>0</v>
      </c>
      <c r="T500" s="349">
        <f t="shared" si="89"/>
        <v>0</v>
      </c>
      <c r="U500" s="345">
        <f t="shared" si="90"/>
        <v>0</v>
      </c>
      <c r="V500" s="345">
        <f t="shared" si="91"/>
        <v>0</v>
      </c>
      <c r="W500" s="345">
        <f t="shared" si="92"/>
        <v>0</v>
      </c>
      <c r="X500" s="154" t="str">
        <f>""</f>
        <v/>
      </c>
      <c r="Y500" s="355" t="str">
        <f>IF(Tableau_Complet[[#This Row],[ÉLÉMENTS]]="","",Tableau_Complet[[#This Row],[ÉLÉMENTS]])</f>
        <v/>
      </c>
      <c r="Z500" s="356" t="str">
        <f>IF(Tableau_Complet[[#This Row],[NIVEAU DE PRIORITÉ]]="","",Tableau_Complet[[#This Row],[NIVEAU DE PRIORITÉ]])</f>
        <v/>
      </c>
      <c r="AA500" s="356" t="str">
        <f>IF(Tableau_Complet[[#This Row],[COÛTS DE REMPLACEMENT (dollars 2024) avant Taxes]]="","",Tableau_Complet[[#This Row],[COÛTS DE REMPLACEMENT (dollars 2024) avant Taxes]])</f>
        <v/>
      </c>
      <c r="AB500" s="273" t="s">
        <v>121</v>
      </c>
      <c r="AC500" s="273" t="s">
        <v>127</v>
      </c>
      <c r="AD500" s="273" t="s">
        <v>127</v>
      </c>
      <c r="AE500" s="356" t="str">
        <f t="shared" si="93"/>
        <v/>
      </c>
      <c r="AF500" s="356" t="str">
        <f t="shared" si="94"/>
        <v/>
      </c>
      <c r="AG500" s="356" t="str">
        <f t="shared" si="95"/>
        <v/>
      </c>
      <c r="AP500" s="138"/>
      <c r="AR500" s="139"/>
      <c r="AS500" s="140"/>
      <c r="AT500" s="138"/>
      <c r="AU500" s="139"/>
      <c r="AY500" s="141"/>
      <c r="AZ500" s="142"/>
    </row>
    <row r="501" spans="1:52" s="21" customFormat="1" ht="18" x14ac:dyDescent="0.25">
      <c r="A501" s="73"/>
      <c r="B501" s="73"/>
      <c r="C501" s="74"/>
      <c r="D501" s="74"/>
      <c r="E501" s="74"/>
      <c r="F501" s="74"/>
      <c r="G501" s="74"/>
      <c r="H501" s="75"/>
      <c r="I501" s="76"/>
      <c r="J501" s="77"/>
      <c r="K501" s="78"/>
      <c r="L501" s="79"/>
      <c r="M501" s="250"/>
      <c r="N501" s="337"/>
      <c r="O501" s="269"/>
      <c r="P501" s="346">
        <f t="shared" si="96"/>
        <v>0</v>
      </c>
      <c r="Q501" s="347">
        <f t="shared" si="97"/>
        <v>0</v>
      </c>
      <c r="R501" s="347">
        <f t="shared" si="98"/>
        <v>0</v>
      </c>
      <c r="S501" s="348">
        <f t="shared" si="99"/>
        <v>0</v>
      </c>
      <c r="T501" s="349">
        <f t="shared" si="89"/>
        <v>0</v>
      </c>
      <c r="U501" s="345">
        <f t="shared" si="90"/>
        <v>0</v>
      </c>
      <c r="V501" s="345">
        <f t="shared" si="91"/>
        <v>0</v>
      </c>
      <c r="W501" s="345">
        <f t="shared" si="92"/>
        <v>0</v>
      </c>
      <c r="X501" s="154" t="str">
        <f>""</f>
        <v/>
      </c>
      <c r="Y501" s="355" t="str">
        <f>IF(Tableau_Complet[[#This Row],[ÉLÉMENTS]]="","",Tableau_Complet[[#This Row],[ÉLÉMENTS]])</f>
        <v/>
      </c>
      <c r="Z501" s="356" t="str">
        <f>IF(Tableau_Complet[[#This Row],[NIVEAU DE PRIORITÉ]]="","",Tableau_Complet[[#This Row],[NIVEAU DE PRIORITÉ]])</f>
        <v/>
      </c>
      <c r="AA501" s="356" t="str">
        <f>IF(Tableau_Complet[[#This Row],[COÛTS DE REMPLACEMENT (dollars 2024) avant Taxes]]="","",Tableau_Complet[[#This Row],[COÛTS DE REMPLACEMENT (dollars 2024) avant Taxes]])</f>
        <v/>
      </c>
      <c r="AB501" s="273" t="s">
        <v>121</v>
      </c>
      <c r="AC501" s="273" t="s">
        <v>127</v>
      </c>
      <c r="AD501" s="273" t="s">
        <v>127</v>
      </c>
      <c r="AE501" s="356" t="str">
        <f t="shared" si="93"/>
        <v/>
      </c>
      <c r="AF501" s="356" t="str">
        <f t="shared" si="94"/>
        <v/>
      </c>
      <c r="AG501" s="356" t="str">
        <f t="shared" si="95"/>
        <v/>
      </c>
      <c r="AP501" s="22"/>
      <c r="AR501" s="23"/>
      <c r="AS501" s="13"/>
      <c r="AT501" s="22"/>
      <c r="AU501" s="23"/>
      <c r="AY501" s="14"/>
      <c r="AZ501" s="24"/>
    </row>
    <row r="502" spans="1:52" s="21" customFormat="1" ht="18" x14ac:dyDescent="0.25">
      <c r="A502" s="73"/>
      <c r="B502" s="73"/>
      <c r="C502" s="74"/>
      <c r="D502" s="74"/>
      <c r="E502" s="74"/>
      <c r="F502" s="74"/>
      <c r="G502" s="74"/>
      <c r="H502" s="75"/>
      <c r="I502" s="76"/>
      <c r="J502" s="77"/>
      <c r="K502" s="78"/>
      <c r="L502" s="79"/>
      <c r="M502" s="250"/>
      <c r="N502" s="337"/>
      <c r="O502" s="269"/>
      <c r="P502" s="346">
        <f t="shared" si="96"/>
        <v>0</v>
      </c>
      <c r="Q502" s="347">
        <f t="shared" si="97"/>
        <v>0</v>
      </c>
      <c r="R502" s="347">
        <f t="shared" si="98"/>
        <v>0</v>
      </c>
      <c r="S502" s="348">
        <f t="shared" si="99"/>
        <v>0</v>
      </c>
      <c r="T502" s="349">
        <f t="shared" si="89"/>
        <v>0</v>
      </c>
      <c r="U502" s="345">
        <f t="shared" si="90"/>
        <v>0</v>
      </c>
      <c r="V502" s="345">
        <f t="shared" si="91"/>
        <v>0</v>
      </c>
      <c r="W502" s="345">
        <f t="shared" si="92"/>
        <v>0</v>
      </c>
      <c r="X502" s="154" t="str">
        <f>""</f>
        <v/>
      </c>
      <c r="Y502" s="355" t="str">
        <f>IF(Tableau_Complet[[#This Row],[ÉLÉMENTS]]="","",Tableau_Complet[[#This Row],[ÉLÉMENTS]])</f>
        <v/>
      </c>
      <c r="Z502" s="356" t="str">
        <f>IF(Tableau_Complet[[#This Row],[NIVEAU DE PRIORITÉ]]="","",Tableau_Complet[[#This Row],[NIVEAU DE PRIORITÉ]])</f>
        <v/>
      </c>
      <c r="AA502" s="356" t="str">
        <f>IF(Tableau_Complet[[#This Row],[COÛTS DE REMPLACEMENT (dollars 2024) avant Taxes]]="","",Tableau_Complet[[#This Row],[COÛTS DE REMPLACEMENT (dollars 2024) avant Taxes]])</f>
        <v/>
      </c>
      <c r="AB502" s="273" t="s">
        <v>121</v>
      </c>
      <c r="AC502" s="273" t="s">
        <v>127</v>
      </c>
      <c r="AD502" s="273" t="s">
        <v>127</v>
      </c>
      <c r="AE502" s="356" t="str">
        <f t="shared" si="93"/>
        <v/>
      </c>
      <c r="AF502" s="356" t="str">
        <f t="shared" si="94"/>
        <v/>
      </c>
      <c r="AG502" s="356" t="str">
        <f t="shared" si="95"/>
        <v/>
      </c>
      <c r="AP502" s="22"/>
      <c r="AR502" s="23"/>
      <c r="AS502" s="13"/>
      <c r="AT502" s="22"/>
      <c r="AU502" s="23"/>
      <c r="AY502" s="14"/>
      <c r="AZ502" s="24"/>
    </row>
    <row r="503" spans="1:52" s="29" customFormat="1" ht="54" x14ac:dyDescent="0.25">
      <c r="A503" s="124" t="s">
        <v>520</v>
      </c>
      <c r="B503" s="124"/>
      <c r="C503" s="125" t="s">
        <v>521</v>
      </c>
      <c r="D503" s="125"/>
      <c r="E503" s="125"/>
      <c r="F503" s="125"/>
      <c r="G503" s="125"/>
      <c r="H503" s="126"/>
      <c r="I503" s="127"/>
      <c r="J503" s="128"/>
      <c r="K503" s="129"/>
      <c r="L503" s="130"/>
      <c r="M503" s="131"/>
      <c r="N503" s="132">
        <f>SUM(L504:L506)</f>
        <v>0</v>
      </c>
      <c r="O503" s="124"/>
      <c r="P503" s="121">
        <f t="shared" si="96"/>
        <v>0</v>
      </c>
      <c r="Q503" s="122">
        <f t="shared" si="97"/>
        <v>0</v>
      </c>
      <c r="R503" s="122">
        <f t="shared" si="98"/>
        <v>0</v>
      </c>
      <c r="S503" s="123">
        <f t="shared" si="99"/>
        <v>0</v>
      </c>
      <c r="T503" s="133">
        <f t="shared" si="89"/>
        <v>0</v>
      </c>
      <c r="U503" s="134">
        <f t="shared" si="90"/>
        <v>0</v>
      </c>
      <c r="V503" s="134">
        <f t="shared" si="91"/>
        <v>0</v>
      </c>
      <c r="W503" s="134">
        <f t="shared" si="92"/>
        <v>0</v>
      </c>
      <c r="X503" s="135" t="str">
        <f>""</f>
        <v/>
      </c>
      <c r="Y503" s="136" t="str">
        <f>IF(Tableau_Complet[[#This Row],[ÉLÉMENTS]]="","",Tableau_Complet[[#This Row],[ÉLÉMENTS]])</f>
        <v>Démantèlement d'éléments de bâtiment</v>
      </c>
      <c r="Z503" s="135" t="str">
        <f>IF(Tableau_Complet[[#This Row],[NIVEAU DE PRIORITÉ]]="","",Tableau_Complet[[#This Row],[NIVEAU DE PRIORITÉ]])</f>
        <v/>
      </c>
      <c r="AA503" s="135" t="str">
        <f>IF(Tableau_Complet[[#This Row],[COÛTS DE REMPLACEMENT (dollars 2024) avant Taxes]]="","",Tableau_Complet[[#This Row],[COÛTS DE REMPLACEMENT (dollars 2024) avant Taxes]])</f>
        <v/>
      </c>
      <c r="AB503" s="135" t="s">
        <v>121</v>
      </c>
      <c r="AC503" s="135" t="s">
        <v>121</v>
      </c>
      <c r="AD503" s="135" t="s">
        <v>121</v>
      </c>
      <c r="AE503" s="135" t="str">
        <f t="shared" si="93"/>
        <v/>
      </c>
      <c r="AF503" s="135" t="str">
        <f t="shared" si="94"/>
        <v/>
      </c>
      <c r="AG503" s="135" t="str">
        <f t="shared" si="95"/>
        <v/>
      </c>
      <c r="AP503" s="30"/>
      <c r="AR503" s="31"/>
      <c r="AS503" s="17"/>
      <c r="AT503" s="30"/>
      <c r="AU503" s="31"/>
      <c r="AY503" s="18"/>
      <c r="AZ503" s="32"/>
    </row>
    <row r="504" spans="1:52" s="157" customFormat="1" ht="75" customHeight="1" x14ac:dyDescent="0.25">
      <c r="A504" s="73"/>
      <c r="B504" s="73"/>
      <c r="C504" s="74"/>
      <c r="D504" s="74"/>
      <c r="E504" s="74"/>
      <c r="F504" s="74"/>
      <c r="G504" s="74"/>
      <c r="H504" s="75"/>
      <c r="I504" s="76"/>
      <c r="J504" s="77"/>
      <c r="K504" s="78"/>
      <c r="L504" s="79"/>
      <c r="M504" s="251"/>
      <c r="N504" s="338"/>
      <c r="O504" s="269"/>
      <c r="P504" s="346">
        <f>IF(M504="Urgent",L504,0)</f>
        <v>0</v>
      </c>
      <c r="Q504" s="347">
        <f>IF(M504="Prioritaire",L504,0)</f>
        <v>0</v>
      </c>
      <c r="R504" s="347">
        <f>IF(M504="Requis",L504,0)</f>
        <v>0</v>
      </c>
      <c r="S504" s="348">
        <f>IF(M504="Recommandé",L504,0)</f>
        <v>0</v>
      </c>
      <c r="T504" s="349">
        <f t="shared" si="89"/>
        <v>0</v>
      </c>
      <c r="U504" s="345">
        <f t="shared" si="90"/>
        <v>0</v>
      </c>
      <c r="V504" s="345">
        <f t="shared" si="91"/>
        <v>0</v>
      </c>
      <c r="W504" s="345">
        <f t="shared" si="92"/>
        <v>0</v>
      </c>
      <c r="X504" s="154" t="str">
        <f>""</f>
        <v/>
      </c>
      <c r="Y504" s="355" t="str">
        <f>IF(Tableau_Complet[[#This Row],[ÉLÉMENTS]]="","",Tableau_Complet[[#This Row],[ÉLÉMENTS]])</f>
        <v/>
      </c>
      <c r="Z504" s="356" t="str">
        <f>IF(Tableau_Complet[[#This Row],[NIVEAU DE PRIORITÉ]]="","",Tableau_Complet[[#This Row],[NIVEAU DE PRIORITÉ]])</f>
        <v/>
      </c>
      <c r="AA504" s="356" t="str">
        <f>IF(Tableau_Complet[[#This Row],[COÛTS DE REMPLACEMENT (dollars 2024) avant Taxes]]="","",Tableau_Complet[[#This Row],[COÛTS DE REMPLACEMENT (dollars 2024) avant Taxes]])</f>
        <v/>
      </c>
      <c r="AB504" s="273" t="s">
        <v>121</v>
      </c>
      <c r="AC504" s="273" t="s">
        <v>127</v>
      </c>
      <c r="AD504" s="273" t="s">
        <v>127</v>
      </c>
      <c r="AE504" s="356" t="str">
        <f t="shared" si="93"/>
        <v/>
      </c>
      <c r="AF504" s="356" t="str">
        <f t="shared" si="94"/>
        <v/>
      </c>
      <c r="AG504" s="356" t="str">
        <f t="shared" si="95"/>
        <v/>
      </c>
      <c r="AP504" s="158"/>
      <c r="AR504" s="159"/>
      <c r="AS504" s="160"/>
      <c r="AT504" s="158"/>
      <c r="AU504" s="159"/>
      <c r="AY504" s="161"/>
      <c r="AZ504" s="162"/>
    </row>
    <row r="505" spans="1:52" s="21" customFormat="1" ht="18" x14ac:dyDescent="0.25">
      <c r="A505" s="73"/>
      <c r="B505" s="73"/>
      <c r="C505" s="74"/>
      <c r="D505" s="74"/>
      <c r="E505" s="74"/>
      <c r="F505" s="74"/>
      <c r="G505" s="74"/>
      <c r="H505" s="75"/>
      <c r="I505" s="76"/>
      <c r="J505" s="77"/>
      <c r="K505" s="78"/>
      <c r="L505" s="79"/>
      <c r="M505" s="251"/>
      <c r="N505" s="338"/>
      <c r="O505" s="269"/>
      <c r="P505" s="346">
        <f>IF(M505="Urgent",L505,0)</f>
        <v>0</v>
      </c>
      <c r="Q505" s="347">
        <f>IF(M505="Prioritaire",L505,0)</f>
        <v>0</v>
      </c>
      <c r="R505" s="347">
        <f>IF(M505="Requis",L505,0)</f>
        <v>0</v>
      </c>
      <c r="S505" s="348">
        <f>IF(M505="Recommandé",L505,0)</f>
        <v>0</v>
      </c>
      <c r="T505" s="349">
        <f t="shared" si="89"/>
        <v>0</v>
      </c>
      <c r="U505" s="345">
        <f t="shared" si="90"/>
        <v>0</v>
      </c>
      <c r="V505" s="345">
        <f t="shared" si="91"/>
        <v>0</v>
      </c>
      <c r="W505" s="345">
        <f t="shared" si="92"/>
        <v>0</v>
      </c>
      <c r="X505" s="154" t="str">
        <f>""</f>
        <v/>
      </c>
      <c r="Y505" s="355" t="str">
        <f>IF(Tableau_Complet[[#This Row],[ÉLÉMENTS]]="","",Tableau_Complet[[#This Row],[ÉLÉMENTS]])</f>
        <v/>
      </c>
      <c r="Z505" s="356" t="str">
        <f>IF(Tableau_Complet[[#This Row],[NIVEAU DE PRIORITÉ]]="","",Tableau_Complet[[#This Row],[NIVEAU DE PRIORITÉ]])</f>
        <v/>
      </c>
      <c r="AA505" s="356" t="str">
        <f>IF(Tableau_Complet[[#This Row],[COÛTS DE REMPLACEMENT (dollars 2024) avant Taxes]]="","",Tableau_Complet[[#This Row],[COÛTS DE REMPLACEMENT (dollars 2024) avant Taxes]])</f>
        <v/>
      </c>
      <c r="AB505" s="273" t="s">
        <v>121</v>
      </c>
      <c r="AC505" s="273" t="s">
        <v>127</v>
      </c>
      <c r="AD505" s="273" t="s">
        <v>127</v>
      </c>
      <c r="AE505" s="356" t="str">
        <f t="shared" si="93"/>
        <v/>
      </c>
      <c r="AF505" s="356" t="str">
        <f t="shared" si="94"/>
        <v/>
      </c>
      <c r="AG505" s="356" t="str">
        <f t="shared" si="95"/>
        <v/>
      </c>
      <c r="AP505" s="22"/>
      <c r="AR505" s="23"/>
      <c r="AS505" s="13"/>
      <c r="AT505" s="22"/>
      <c r="AU505" s="23"/>
      <c r="AY505" s="14"/>
      <c r="AZ505" s="24"/>
    </row>
    <row r="506" spans="1:52" s="137" customFormat="1" ht="75" customHeight="1" x14ac:dyDescent="0.25">
      <c r="A506" s="73"/>
      <c r="B506" s="73"/>
      <c r="C506" s="74"/>
      <c r="D506" s="74"/>
      <c r="E506" s="74"/>
      <c r="F506" s="74"/>
      <c r="G506" s="74"/>
      <c r="H506" s="75"/>
      <c r="I506" s="76"/>
      <c r="J506" s="77"/>
      <c r="K506" s="78"/>
      <c r="L506" s="79"/>
      <c r="M506" s="250"/>
      <c r="N506" s="337"/>
      <c r="O506" s="269"/>
      <c r="P506" s="346">
        <f t="shared" si="96"/>
        <v>0</v>
      </c>
      <c r="Q506" s="347">
        <f t="shared" si="97"/>
        <v>0</v>
      </c>
      <c r="R506" s="347">
        <f t="shared" si="98"/>
        <v>0</v>
      </c>
      <c r="S506" s="348">
        <f t="shared" si="99"/>
        <v>0</v>
      </c>
      <c r="T506" s="349">
        <f t="shared" si="89"/>
        <v>0</v>
      </c>
      <c r="U506" s="345">
        <f t="shared" si="90"/>
        <v>0</v>
      </c>
      <c r="V506" s="345">
        <f t="shared" si="91"/>
        <v>0</v>
      </c>
      <c r="W506" s="345">
        <f t="shared" si="92"/>
        <v>0</v>
      </c>
      <c r="X506" s="154" t="str">
        <f>""</f>
        <v/>
      </c>
      <c r="Y506" s="355" t="str">
        <f>IF(Tableau_Complet[[#This Row],[ÉLÉMENTS]]="","",Tableau_Complet[[#This Row],[ÉLÉMENTS]])</f>
        <v/>
      </c>
      <c r="Z506" s="356" t="str">
        <f>IF(Tableau_Complet[[#This Row],[NIVEAU DE PRIORITÉ]]="","",Tableau_Complet[[#This Row],[NIVEAU DE PRIORITÉ]])</f>
        <v/>
      </c>
      <c r="AA506" s="356" t="str">
        <f>IF(Tableau_Complet[[#This Row],[COÛTS DE REMPLACEMENT (dollars 2024) avant Taxes]]="","",Tableau_Complet[[#This Row],[COÛTS DE REMPLACEMENT (dollars 2024) avant Taxes]])</f>
        <v/>
      </c>
      <c r="AB506" s="273" t="s">
        <v>121</v>
      </c>
      <c r="AC506" s="273" t="s">
        <v>127</v>
      </c>
      <c r="AD506" s="273" t="s">
        <v>127</v>
      </c>
      <c r="AE506" s="356" t="str">
        <f t="shared" si="93"/>
        <v/>
      </c>
      <c r="AF506" s="356" t="str">
        <f t="shared" si="94"/>
        <v/>
      </c>
      <c r="AG506" s="356" t="str">
        <f t="shared" si="95"/>
        <v/>
      </c>
      <c r="AP506" s="138"/>
      <c r="AR506" s="139"/>
      <c r="AS506" s="140"/>
      <c r="AT506" s="138"/>
      <c r="AU506" s="139"/>
      <c r="AY506" s="141"/>
      <c r="AZ506" s="142"/>
    </row>
    <row r="507" spans="1:52" s="21" customFormat="1" ht="54" x14ac:dyDescent="0.25">
      <c r="A507" s="124" t="s">
        <v>522</v>
      </c>
      <c r="B507" s="124"/>
      <c r="C507" s="125" t="s">
        <v>523</v>
      </c>
      <c r="D507" s="125"/>
      <c r="E507" s="125"/>
      <c r="F507" s="125"/>
      <c r="G507" s="125"/>
      <c r="H507" s="126"/>
      <c r="I507" s="127"/>
      <c r="J507" s="128"/>
      <c r="K507" s="129"/>
      <c r="L507" s="130"/>
      <c r="M507" s="131"/>
      <c r="N507" s="132">
        <f>SUM(L508:L510)</f>
        <v>0</v>
      </c>
      <c r="O507" s="124"/>
      <c r="P507" s="121">
        <f t="shared" si="96"/>
        <v>0</v>
      </c>
      <c r="Q507" s="122">
        <f t="shared" si="97"/>
        <v>0</v>
      </c>
      <c r="R507" s="122">
        <f t="shared" si="98"/>
        <v>0</v>
      </c>
      <c r="S507" s="123">
        <f t="shared" si="99"/>
        <v>0</v>
      </c>
      <c r="T507" s="133">
        <f t="shared" ref="T507:T570" si="100">IF(AND(K507&gt;=0,K507&lt;2),L507,0)</f>
        <v>0</v>
      </c>
      <c r="U507" s="134">
        <f t="shared" ref="U507:U570" si="101">IF(AND(K507&gt;=2,K507&lt;6),L507,0)</f>
        <v>0</v>
      </c>
      <c r="V507" s="134">
        <f t="shared" ref="V507:V570" si="102">IF(AND(K507&gt;=6,K507&lt;11),L507,0)</f>
        <v>0</v>
      </c>
      <c r="W507" s="134">
        <f t="shared" ref="W507:W570" si="103">IF(AND(K507&gt;=11,K507&lt;26),L507,0)</f>
        <v>0</v>
      </c>
      <c r="X507" s="135" t="str">
        <f>""</f>
        <v/>
      </c>
      <c r="Y507" s="136" t="str">
        <f>IF(Tableau_Complet[[#This Row],[ÉLÉMENTS]]="","",Tableau_Complet[[#This Row],[ÉLÉMENTS]])</f>
        <v>Élimination de produits dangereux (amiante, etc.)</v>
      </c>
      <c r="Z507" s="135" t="str">
        <f>IF(Tableau_Complet[[#This Row],[NIVEAU DE PRIORITÉ]]="","",Tableau_Complet[[#This Row],[NIVEAU DE PRIORITÉ]])</f>
        <v/>
      </c>
      <c r="AA507" s="135" t="str">
        <f>IF(Tableau_Complet[[#This Row],[COÛTS DE REMPLACEMENT (dollars 2024) avant Taxes]]="","",Tableau_Complet[[#This Row],[COÛTS DE REMPLACEMENT (dollars 2024) avant Taxes]])</f>
        <v/>
      </c>
      <c r="AB507" s="135" t="s">
        <v>121</v>
      </c>
      <c r="AC507" s="135" t="s">
        <v>121</v>
      </c>
      <c r="AD507" s="135" t="s">
        <v>121</v>
      </c>
      <c r="AE507" s="135" t="str">
        <f t="shared" ref="AE507:AE570" si="104">IF(AA507="","",IF(AB507="Oui",AA507,0))</f>
        <v/>
      </c>
      <c r="AF507" s="135" t="str">
        <f t="shared" ref="AF507:AF570" si="105">IF($AA507="","",IF(AC507="Oui",$AA507,0))</f>
        <v/>
      </c>
      <c r="AG507" s="135" t="str">
        <f t="shared" ref="AG507:AG570" si="106">IF($AA507="","",IF(AD507="Oui",$AA507,0))</f>
        <v/>
      </c>
      <c r="AP507" s="22"/>
      <c r="AR507" s="23"/>
      <c r="AS507" s="13"/>
      <c r="AT507" s="22"/>
      <c r="AU507" s="23"/>
      <c r="AY507" s="14"/>
      <c r="AZ507" s="24"/>
    </row>
    <row r="508" spans="1:52" s="21" customFormat="1" ht="18" x14ac:dyDescent="0.25">
      <c r="A508" s="73"/>
      <c r="B508" s="73"/>
      <c r="C508" s="74"/>
      <c r="D508" s="74"/>
      <c r="E508" s="74"/>
      <c r="F508" s="74"/>
      <c r="G508" s="74"/>
      <c r="H508" s="75"/>
      <c r="I508" s="76"/>
      <c r="J508" s="77"/>
      <c r="K508" s="78"/>
      <c r="L508" s="79"/>
      <c r="M508" s="251"/>
      <c r="N508" s="338"/>
      <c r="O508" s="269"/>
      <c r="P508" s="346">
        <f>IF(M508="Urgent",L508,0)</f>
        <v>0</v>
      </c>
      <c r="Q508" s="347">
        <f>IF(M508="Prioritaire",L508,0)</f>
        <v>0</v>
      </c>
      <c r="R508" s="347">
        <f>IF(M508="Requis",L508,0)</f>
        <v>0</v>
      </c>
      <c r="S508" s="348">
        <f>IF(M508="Recommandé",L508,0)</f>
        <v>0</v>
      </c>
      <c r="T508" s="349">
        <f t="shared" si="100"/>
        <v>0</v>
      </c>
      <c r="U508" s="345">
        <f t="shared" si="101"/>
        <v>0</v>
      </c>
      <c r="V508" s="345">
        <f t="shared" si="102"/>
        <v>0</v>
      </c>
      <c r="W508" s="345">
        <f t="shared" si="103"/>
        <v>0</v>
      </c>
      <c r="X508" s="154" t="str">
        <f>""</f>
        <v/>
      </c>
      <c r="Y508" s="355" t="str">
        <f>IF(Tableau_Complet[[#This Row],[ÉLÉMENTS]]="","",Tableau_Complet[[#This Row],[ÉLÉMENTS]])</f>
        <v/>
      </c>
      <c r="Z508" s="356" t="str">
        <f>IF(Tableau_Complet[[#This Row],[NIVEAU DE PRIORITÉ]]="","",Tableau_Complet[[#This Row],[NIVEAU DE PRIORITÉ]])</f>
        <v/>
      </c>
      <c r="AA508" s="356" t="str">
        <f>IF(Tableau_Complet[[#This Row],[COÛTS DE REMPLACEMENT (dollars 2024) avant Taxes]]="","",Tableau_Complet[[#This Row],[COÛTS DE REMPLACEMENT (dollars 2024) avant Taxes]])</f>
        <v/>
      </c>
      <c r="AB508" s="273" t="s">
        <v>121</v>
      </c>
      <c r="AC508" s="273" t="s">
        <v>127</v>
      </c>
      <c r="AD508" s="273" t="s">
        <v>127</v>
      </c>
      <c r="AE508" s="356" t="str">
        <f t="shared" si="104"/>
        <v/>
      </c>
      <c r="AF508" s="356" t="str">
        <f t="shared" si="105"/>
        <v/>
      </c>
      <c r="AG508" s="356" t="str">
        <f t="shared" si="106"/>
        <v/>
      </c>
      <c r="AP508" s="22"/>
      <c r="AR508" s="23"/>
      <c r="AS508" s="13"/>
      <c r="AT508" s="22"/>
      <c r="AU508" s="23"/>
      <c r="AY508" s="14"/>
      <c r="AZ508" s="24"/>
    </row>
    <row r="509" spans="1:52" s="21" customFormat="1" ht="18" x14ac:dyDescent="0.25">
      <c r="A509" s="73"/>
      <c r="B509" s="73"/>
      <c r="C509" s="74"/>
      <c r="D509" s="74"/>
      <c r="E509" s="74"/>
      <c r="F509" s="74"/>
      <c r="G509" s="74"/>
      <c r="H509" s="75"/>
      <c r="I509" s="76"/>
      <c r="J509" s="77"/>
      <c r="K509" s="78"/>
      <c r="L509" s="79"/>
      <c r="M509" s="250"/>
      <c r="N509" s="337"/>
      <c r="O509" s="269"/>
      <c r="P509" s="346">
        <f t="shared" si="96"/>
        <v>0</v>
      </c>
      <c r="Q509" s="347">
        <f t="shared" si="97"/>
        <v>0</v>
      </c>
      <c r="R509" s="347">
        <f t="shared" si="98"/>
        <v>0</v>
      </c>
      <c r="S509" s="348">
        <f t="shared" si="99"/>
        <v>0</v>
      </c>
      <c r="T509" s="349">
        <f t="shared" si="100"/>
        <v>0</v>
      </c>
      <c r="U509" s="345">
        <f t="shared" si="101"/>
        <v>0</v>
      </c>
      <c r="V509" s="345">
        <f t="shared" si="102"/>
        <v>0</v>
      </c>
      <c r="W509" s="345">
        <f t="shared" si="103"/>
        <v>0</v>
      </c>
      <c r="X509" s="154" t="str">
        <f>""</f>
        <v/>
      </c>
      <c r="Y509" s="355" t="str">
        <f>IF(Tableau_Complet[[#This Row],[ÉLÉMENTS]]="","",Tableau_Complet[[#This Row],[ÉLÉMENTS]])</f>
        <v/>
      </c>
      <c r="Z509" s="356" t="str">
        <f>IF(Tableau_Complet[[#This Row],[NIVEAU DE PRIORITÉ]]="","",Tableau_Complet[[#This Row],[NIVEAU DE PRIORITÉ]])</f>
        <v/>
      </c>
      <c r="AA509" s="356" t="str">
        <f>IF(Tableau_Complet[[#This Row],[COÛTS DE REMPLACEMENT (dollars 2024) avant Taxes]]="","",Tableau_Complet[[#This Row],[COÛTS DE REMPLACEMENT (dollars 2024) avant Taxes]])</f>
        <v/>
      </c>
      <c r="AB509" s="273" t="s">
        <v>121</v>
      </c>
      <c r="AC509" s="273" t="s">
        <v>127</v>
      </c>
      <c r="AD509" s="273" t="s">
        <v>127</v>
      </c>
      <c r="AE509" s="356" t="str">
        <f t="shared" si="104"/>
        <v/>
      </c>
      <c r="AF509" s="356" t="str">
        <f t="shared" si="105"/>
        <v/>
      </c>
      <c r="AG509" s="356" t="str">
        <f t="shared" si="106"/>
        <v/>
      </c>
      <c r="AP509" s="22"/>
      <c r="AR509" s="23"/>
      <c r="AS509" s="13"/>
      <c r="AT509" s="22"/>
      <c r="AU509" s="23"/>
      <c r="AY509" s="14"/>
      <c r="AZ509" s="24"/>
    </row>
    <row r="510" spans="1:52" s="29" customFormat="1" ht="18" x14ac:dyDescent="0.25">
      <c r="A510" s="73"/>
      <c r="B510" s="73"/>
      <c r="C510" s="74"/>
      <c r="D510" s="74"/>
      <c r="E510" s="74"/>
      <c r="F510" s="74"/>
      <c r="G510" s="74"/>
      <c r="H510" s="75"/>
      <c r="I510" s="76"/>
      <c r="J510" s="77"/>
      <c r="K510" s="78"/>
      <c r="L510" s="79"/>
      <c r="M510" s="250"/>
      <c r="N510" s="337"/>
      <c r="O510" s="269"/>
      <c r="P510" s="346">
        <f t="shared" si="96"/>
        <v>0</v>
      </c>
      <c r="Q510" s="347">
        <f t="shared" si="97"/>
        <v>0</v>
      </c>
      <c r="R510" s="347">
        <f t="shared" si="98"/>
        <v>0</v>
      </c>
      <c r="S510" s="348">
        <f t="shared" si="99"/>
        <v>0</v>
      </c>
      <c r="T510" s="349">
        <f t="shared" si="100"/>
        <v>0</v>
      </c>
      <c r="U510" s="345">
        <f t="shared" si="101"/>
        <v>0</v>
      </c>
      <c r="V510" s="345">
        <f t="shared" si="102"/>
        <v>0</v>
      </c>
      <c r="W510" s="345">
        <f t="shared" si="103"/>
        <v>0</v>
      </c>
      <c r="X510" s="154" t="str">
        <f>""</f>
        <v/>
      </c>
      <c r="Y510" s="355" t="str">
        <f>IF(Tableau_Complet[[#This Row],[ÉLÉMENTS]]="","",Tableau_Complet[[#This Row],[ÉLÉMENTS]])</f>
        <v/>
      </c>
      <c r="Z510" s="356" t="str">
        <f>IF(Tableau_Complet[[#This Row],[NIVEAU DE PRIORITÉ]]="","",Tableau_Complet[[#This Row],[NIVEAU DE PRIORITÉ]])</f>
        <v/>
      </c>
      <c r="AA510" s="356" t="str">
        <f>IF(Tableau_Complet[[#This Row],[COÛTS DE REMPLACEMENT (dollars 2024) avant Taxes]]="","",Tableau_Complet[[#This Row],[COÛTS DE REMPLACEMENT (dollars 2024) avant Taxes]])</f>
        <v/>
      </c>
      <c r="AB510" s="273" t="s">
        <v>121</v>
      </c>
      <c r="AC510" s="273" t="s">
        <v>127</v>
      </c>
      <c r="AD510" s="273" t="s">
        <v>127</v>
      </c>
      <c r="AE510" s="356" t="str">
        <f t="shared" si="104"/>
        <v/>
      </c>
      <c r="AF510" s="356" t="str">
        <f t="shared" si="105"/>
        <v/>
      </c>
      <c r="AG510" s="356" t="str">
        <f t="shared" si="106"/>
        <v/>
      </c>
      <c r="AP510" s="30"/>
      <c r="AR510" s="31"/>
      <c r="AS510" s="17"/>
      <c r="AT510" s="30"/>
      <c r="AU510" s="31"/>
      <c r="AY510" s="18"/>
      <c r="AZ510" s="32"/>
    </row>
    <row r="511" spans="1:52" s="21" customFormat="1" ht="36" x14ac:dyDescent="0.25">
      <c r="A511" s="101" t="s">
        <v>524</v>
      </c>
      <c r="B511" s="101"/>
      <c r="C511" s="102" t="s">
        <v>525</v>
      </c>
      <c r="D511" s="102"/>
      <c r="E511" s="102"/>
      <c r="F511" s="102"/>
      <c r="G511" s="102"/>
      <c r="H511" s="103"/>
      <c r="I511" s="104"/>
      <c r="J511" s="105"/>
      <c r="K511" s="106"/>
      <c r="L511" s="107"/>
      <c r="M511" s="108"/>
      <c r="N511" s="109"/>
      <c r="O511" s="101"/>
      <c r="P511" s="143">
        <f t="shared" si="96"/>
        <v>0</v>
      </c>
      <c r="Q511" s="144">
        <f t="shared" si="97"/>
        <v>0</v>
      </c>
      <c r="R511" s="144">
        <f t="shared" si="98"/>
        <v>0</v>
      </c>
      <c r="S511" s="145">
        <f t="shared" si="99"/>
        <v>0</v>
      </c>
      <c r="T511" s="146">
        <f t="shared" si="100"/>
        <v>0</v>
      </c>
      <c r="U511" s="147">
        <f t="shared" si="101"/>
        <v>0</v>
      </c>
      <c r="V511" s="147">
        <f t="shared" si="102"/>
        <v>0</v>
      </c>
      <c r="W511" s="147">
        <f t="shared" si="103"/>
        <v>0</v>
      </c>
      <c r="X511" s="112" t="str">
        <f>""</f>
        <v/>
      </c>
      <c r="Y511" s="113" t="str">
        <f>IF(Tableau_Complet[[#This Row],[ÉLÉMENTS]]="","",Tableau_Complet[[#This Row],[ÉLÉMENTS]])</f>
        <v>AMÉNAGEMENT DU SITE</v>
      </c>
      <c r="Z511" s="112" t="str">
        <f>IF(Tableau_Complet[[#This Row],[NIVEAU DE PRIORITÉ]]="","",Tableau_Complet[[#This Row],[NIVEAU DE PRIORITÉ]])</f>
        <v/>
      </c>
      <c r="AA511" s="112" t="str">
        <f>IF(Tableau_Complet[[#This Row],[COÛTS DE REMPLACEMENT (dollars 2024) avant Taxes]]="","",Tableau_Complet[[#This Row],[COÛTS DE REMPLACEMENT (dollars 2024) avant Taxes]])</f>
        <v/>
      </c>
      <c r="AB511" s="112" t="s">
        <v>121</v>
      </c>
      <c r="AC511" s="112" t="s">
        <v>121</v>
      </c>
      <c r="AD511" s="112" t="s">
        <v>121</v>
      </c>
      <c r="AE511" s="112" t="str">
        <f t="shared" si="104"/>
        <v/>
      </c>
      <c r="AF511" s="112" t="str">
        <f t="shared" si="105"/>
        <v/>
      </c>
      <c r="AG511" s="112" t="str">
        <f t="shared" si="106"/>
        <v/>
      </c>
      <c r="AP511" s="22"/>
      <c r="AR511" s="23"/>
      <c r="AS511" s="13"/>
      <c r="AT511" s="22"/>
      <c r="AU511" s="23"/>
      <c r="AY511" s="14"/>
      <c r="AZ511" s="24"/>
    </row>
    <row r="512" spans="1:52" s="21" customFormat="1" ht="18" x14ac:dyDescent="0.25">
      <c r="A512" s="73"/>
      <c r="B512" s="73"/>
      <c r="C512" s="74"/>
      <c r="D512" s="74"/>
      <c r="E512" s="74"/>
      <c r="F512" s="74"/>
      <c r="G512" s="74"/>
      <c r="H512" s="75"/>
      <c r="I512" s="76"/>
      <c r="J512" s="77"/>
      <c r="K512" s="78"/>
      <c r="L512" s="79"/>
      <c r="M512" s="250"/>
      <c r="N512" s="337"/>
      <c r="O512" s="269"/>
      <c r="P512" s="346">
        <f t="shared" si="96"/>
        <v>0</v>
      </c>
      <c r="Q512" s="347">
        <f t="shared" si="97"/>
        <v>0</v>
      </c>
      <c r="R512" s="347">
        <f t="shared" si="98"/>
        <v>0</v>
      </c>
      <c r="S512" s="348">
        <f t="shared" si="99"/>
        <v>0</v>
      </c>
      <c r="T512" s="349">
        <f t="shared" si="100"/>
        <v>0</v>
      </c>
      <c r="U512" s="345">
        <f t="shared" si="101"/>
        <v>0</v>
      </c>
      <c r="V512" s="345">
        <f t="shared" si="102"/>
        <v>0</v>
      </c>
      <c r="W512" s="345">
        <f t="shared" si="103"/>
        <v>0</v>
      </c>
      <c r="X512" s="154" t="str">
        <f>""</f>
        <v/>
      </c>
      <c r="Y512" s="355" t="str">
        <f>IF(Tableau_Complet[[#This Row],[ÉLÉMENTS]]="","",Tableau_Complet[[#This Row],[ÉLÉMENTS]])</f>
        <v/>
      </c>
      <c r="Z512" s="356" t="str">
        <f>IF(Tableau_Complet[[#This Row],[NIVEAU DE PRIORITÉ]]="","",Tableau_Complet[[#This Row],[NIVEAU DE PRIORITÉ]])</f>
        <v/>
      </c>
      <c r="AA512" s="356" t="str">
        <f>IF(Tableau_Complet[[#This Row],[COÛTS DE REMPLACEMENT (dollars 2024) avant Taxes]]="","",Tableau_Complet[[#This Row],[COÛTS DE REMPLACEMENT (dollars 2024) avant Taxes]])</f>
        <v/>
      </c>
      <c r="AB512" s="273" t="s">
        <v>121</v>
      </c>
      <c r="AC512" s="273" t="s">
        <v>127</v>
      </c>
      <c r="AD512" s="273" t="s">
        <v>127</v>
      </c>
      <c r="AE512" s="356" t="str">
        <f t="shared" si="104"/>
        <v/>
      </c>
      <c r="AF512" s="356" t="str">
        <f t="shared" si="105"/>
        <v/>
      </c>
      <c r="AG512" s="356" t="str">
        <f t="shared" si="106"/>
        <v/>
      </c>
      <c r="AP512" s="22"/>
      <c r="AR512" s="23"/>
      <c r="AS512" s="13"/>
      <c r="AT512" s="22"/>
      <c r="AU512" s="23"/>
      <c r="AY512" s="14"/>
      <c r="AZ512" s="24"/>
    </row>
    <row r="513" spans="1:52" s="21" customFormat="1" ht="54" x14ac:dyDescent="0.25">
      <c r="A513" s="124" t="s">
        <v>526</v>
      </c>
      <c r="B513" s="124"/>
      <c r="C513" s="125" t="s">
        <v>527</v>
      </c>
      <c r="D513" s="125"/>
      <c r="E513" s="125"/>
      <c r="F513" s="125"/>
      <c r="G513" s="125"/>
      <c r="H513" s="126"/>
      <c r="I513" s="127"/>
      <c r="J513" s="128"/>
      <c r="K513" s="129"/>
      <c r="L513" s="130"/>
      <c r="M513" s="131"/>
      <c r="N513" s="132">
        <f>SUM(L514:L520)</f>
        <v>0</v>
      </c>
      <c r="O513" s="124"/>
      <c r="P513" s="121">
        <f t="shared" si="96"/>
        <v>0</v>
      </c>
      <c r="Q513" s="122">
        <f t="shared" si="97"/>
        <v>0</v>
      </c>
      <c r="R513" s="122">
        <f t="shared" si="98"/>
        <v>0</v>
      </c>
      <c r="S513" s="123">
        <f t="shared" si="99"/>
        <v>0</v>
      </c>
      <c r="T513" s="133">
        <f t="shared" si="100"/>
        <v>0</v>
      </c>
      <c r="U513" s="134">
        <f t="shared" si="101"/>
        <v>0</v>
      </c>
      <c r="V513" s="134">
        <f t="shared" si="102"/>
        <v>0</v>
      </c>
      <c r="W513" s="134">
        <f t="shared" si="103"/>
        <v>0</v>
      </c>
      <c r="X513" s="135" t="str">
        <f>""</f>
        <v/>
      </c>
      <c r="Y513" s="136" t="str">
        <f>IF(Tableau_Complet[[#This Row],[ÉLÉMENTS]]="","",Tableau_Complet[[#This Row],[ÉLÉMENTS]])</f>
        <v>AIRES DE STATIONNEMENT ET ACCÈS</v>
      </c>
      <c r="Z513" s="135" t="str">
        <f>IF(Tableau_Complet[[#This Row],[NIVEAU DE PRIORITÉ]]="","",Tableau_Complet[[#This Row],[NIVEAU DE PRIORITÉ]])</f>
        <v/>
      </c>
      <c r="AA513" s="135" t="str">
        <f>IF(Tableau_Complet[[#This Row],[COÛTS DE REMPLACEMENT (dollars 2024) avant Taxes]]="","",Tableau_Complet[[#This Row],[COÛTS DE REMPLACEMENT (dollars 2024) avant Taxes]])</f>
        <v/>
      </c>
      <c r="AB513" s="135" t="s">
        <v>121</v>
      </c>
      <c r="AC513" s="135" t="s">
        <v>121</v>
      </c>
      <c r="AD513" s="135" t="s">
        <v>121</v>
      </c>
      <c r="AE513" s="135" t="str">
        <f t="shared" si="104"/>
        <v/>
      </c>
      <c r="AF513" s="135" t="str">
        <f t="shared" si="105"/>
        <v/>
      </c>
      <c r="AG513" s="135" t="str">
        <f t="shared" si="106"/>
        <v/>
      </c>
      <c r="AP513" s="22"/>
      <c r="AR513" s="23"/>
      <c r="AS513" s="13"/>
      <c r="AT513" s="22"/>
      <c r="AU513" s="23"/>
      <c r="AY513" s="14"/>
      <c r="AZ513" s="24"/>
    </row>
    <row r="514" spans="1:52" s="137" customFormat="1" ht="75" customHeight="1" x14ac:dyDescent="0.25">
      <c r="A514" s="73"/>
      <c r="B514" s="73"/>
      <c r="C514" s="74" t="s">
        <v>528</v>
      </c>
      <c r="D514" s="74" t="s">
        <v>132</v>
      </c>
      <c r="E514" s="74"/>
      <c r="F514" s="74"/>
      <c r="G514" s="74">
        <v>0</v>
      </c>
      <c r="H514" s="75" t="s">
        <v>133</v>
      </c>
      <c r="I514" s="76"/>
      <c r="J514" s="77"/>
      <c r="K514" s="78"/>
      <c r="L514" s="79">
        <v>0</v>
      </c>
      <c r="M514" s="250" t="s">
        <v>134</v>
      </c>
      <c r="N514" s="337"/>
      <c r="O514" s="269"/>
      <c r="P514" s="346">
        <f t="shared" si="96"/>
        <v>0</v>
      </c>
      <c r="Q514" s="347">
        <f t="shared" si="97"/>
        <v>0</v>
      </c>
      <c r="R514" s="347">
        <f t="shared" si="98"/>
        <v>0</v>
      </c>
      <c r="S514" s="348">
        <f t="shared" si="99"/>
        <v>0</v>
      </c>
      <c r="T514" s="349">
        <f t="shared" si="100"/>
        <v>0</v>
      </c>
      <c r="U514" s="345">
        <f t="shared" si="101"/>
        <v>0</v>
      </c>
      <c r="V514" s="345">
        <f t="shared" si="102"/>
        <v>0</v>
      </c>
      <c r="W514" s="345">
        <f t="shared" si="103"/>
        <v>0</v>
      </c>
      <c r="X514" s="154" t="str">
        <f>""</f>
        <v/>
      </c>
      <c r="Y514" s="355" t="str">
        <f>IF(Tableau_Complet[[#This Row],[ÉLÉMENTS]]="","",Tableau_Complet[[#This Row],[ÉLÉMENTS]])</f>
        <v>Aires de stationnement et accès</v>
      </c>
      <c r="Z514" s="356" t="str">
        <f>IF(Tableau_Complet[[#This Row],[NIVEAU DE PRIORITÉ]]="","",Tableau_Complet[[#This Row],[NIVEAU DE PRIORITÉ]])</f>
        <v>n/a</v>
      </c>
      <c r="AA514" s="356">
        <f>IF(Tableau_Complet[[#This Row],[COÛTS DE REMPLACEMENT (dollars 2024) avant Taxes]]="","",Tableau_Complet[[#This Row],[COÛTS DE REMPLACEMENT (dollars 2024) avant Taxes]])</f>
        <v>0</v>
      </c>
      <c r="AB514" s="273" t="s">
        <v>121</v>
      </c>
      <c r="AC514" s="273" t="s">
        <v>127</v>
      </c>
      <c r="AD514" s="273" t="s">
        <v>127</v>
      </c>
      <c r="AE514" s="356">
        <f t="shared" si="104"/>
        <v>0</v>
      </c>
      <c r="AF514" s="356">
        <f t="shared" si="105"/>
        <v>0</v>
      </c>
      <c r="AG514" s="356">
        <f t="shared" si="106"/>
        <v>0</v>
      </c>
      <c r="AP514" s="138"/>
      <c r="AR514" s="139"/>
      <c r="AS514" s="140"/>
      <c r="AT514" s="138"/>
      <c r="AU514" s="139"/>
      <c r="AY514" s="141"/>
      <c r="AZ514" s="142"/>
    </row>
    <row r="515" spans="1:52" s="29" customFormat="1" ht="36" x14ac:dyDescent="0.25">
      <c r="A515" s="73"/>
      <c r="B515" s="73"/>
      <c r="C515" s="74" t="s">
        <v>529</v>
      </c>
      <c r="D515" s="74" t="s">
        <v>132</v>
      </c>
      <c r="E515" s="74"/>
      <c r="F515" s="74"/>
      <c r="G515" s="74">
        <v>0</v>
      </c>
      <c r="H515" s="75" t="s">
        <v>133</v>
      </c>
      <c r="I515" s="76"/>
      <c r="J515" s="77"/>
      <c r="K515" s="78"/>
      <c r="L515" s="79">
        <v>0</v>
      </c>
      <c r="M515" s="250" t="s">
        <v>134</v>
      </c>
      <c r="N515" s="337"/>
      <c r="O515" s="269"/>
      <c r="P515" s="346">
        <f t="shared" si="96"/>
        <v>0</v>
      </c>
      <c r="Q515" s="347">
        <f t="shared" si="97"/>
        <v>0</v>
      </c>
      <c r="R515" s="347">
        <f t="shared" si="98"/>
        <v>0</v>
      </c>
      <c r="S515" s="348">
        <f t="shared" si="99"/>
        <v>0</v>
      </c>
      <c r="T515" s="349">
        <f t="shared" si="100"/>
        <v>0</v>
      </c>
      <c r="U515" s="345">
        <f t="shared" si="101"/>
        <v>0</v>
      </c>
      <c r="V515" s="345">
        <f t="shared" si="102"/>
        <v>0</v>
      </c>
      <c r="W515" s="345">
        <f t="shared" si="103"/>
        <v>0</v>
      </c>
      <c r="X515" s="154" t="str">
        <f>""</f>
        <v/>
      </c>
      <c r="Y515" s="355" t="str">
        <f>IF(Tableau_Complet[[#This Row],[ÉLÉMENTS]]="","",Tableau_Complet[[#This Row],[ÉLÉMENTS]])</f>
        <v>Revêtements et infrastructure</v>
      </c>
      <c r="Z515" s="356" t="str">
        <f>IF(Tableau_Complet[[#This Row],[NIVEAU DE PRIORITÉ]]="","",Tableau_Complet[[#This Row],[NIVEAU DE PRIORITÉ]])</f>
        <v>n/a</v>
      </c>
      <c r="AA515" s="356">
        <f>IF(Tableau_Complet[[#This Row],[COÛTS DE REMPLACEMENT (dollars 2024) avant Taxes]]="","",Tableau_Complet[[#This Row],[COÛTS DE REMPLACEMENT (dollars 2024) avant Taxes]])</f>
        <v>0</v>
      </c>
      <c r="AB515" s="273" t="s">
        <v>121</v>
      </c>
      <c r="AC515" s="273" t="s">
        <v>127</v>
      </c>
      <c r="AD515" s="273" t="s">
        <v>127</v>
      </c>
      <c r="AE515" s="356">
        <f t="shared" si="104"/>
        <v>0</v>
      </c>
      <c r="AF515" s="356">
        <f t="shared" si="105"/>
        <v>0</v>
      </c>
      <c r="AG515" s="356">
        <f t="shared" si="106"/>
        <v>0</v>
      </c>
      <c r="AP515" s="30"/>
      <c r="AR515" s="31"/>
      <c r="AS515" s="17"/>
      <c r="AT515" s="30"/>
      <c r="AU515" s="31"/>
      <c r="AY515" s="18"/>
      <c r="AZ515" s="32"/>
    </row>
    <row r="516" spans="1:52" s="21" customFormat="1" ht="36" x14ac:dyDescent="0.25">
      <c r="A516" s="73"/>
      <c r="B516" s="73"/>
      <c r="C516" s="74" t="s">
        <v>530</v>
      </c>
      <c r="D516" s="74" t="s">
        <v>132</v>
      </c>
      <c r="E516" s="74"/>
      <c r="F516" s="74"/>
      <c r="G516" s="74">
        <v>0</v>
      </c>
      <c r="H516" s="75" t="s">
        <v>133</v>
      </c>
      <c r="I516" s="76"/>
      <c r="J516" s="77"/>
      <c r="K516" s="78"/>
      <c r="L516" s="79">
        <v>0</v>
      </c>
      <c r="M516" s="250" t="s">
        <v>134</v>
      </c>
      <c r="N516" s="337"/>
      <c r="O516" s="269"/>
      <c r="P516" s="346">
        <f t="shared" si="96"/>
        <v>0</v>
      </c>
      <c r="Q516" s="347">
        <f t="shared" si="97"/>
        <v>0</v>
      </c>
      <c r="R516" s="347">
        <f t="shared" si="98"/>
        <v>0</v>
      </c>
      <c r="S516" s="348">
        <f t="shared" si="99"/>
        <v>0</v>
      </c>
      <c r="T516" s="349">
        <f t="shared" si="100"/>
        <v>0</v>
      </c>
      <c r="U516" s="345">
        <f t="shared" si="101"/>
        <v>0</v>
      </c>
      <c r="V516" s="345">
        <f t="shared" si="102"/>
        <v>0</v>
      </c>
      <c r="W516" s="345">
        <f t="shared" si="103"/>
        <v>0</v>
      </c>
      <c r="X516" s="154" t="str">
        <f>""</f>
        <v/>
      </c>
      <c r="Y516" s="355" t="str">
        <f>IF(Tableau_Complet[[#This Row],[ÉLÉMENTS]]="","",Tableau_Complet[[#This Row],[ÉLÉMENTS]])</f>
        <v>Bordures, butoirs et dos-d'âne</v>
      </c>
      <c r="Z516" s="356" t="str">
        <f>IF(Tableau_Complet[[#This Row],[NIVEAU DE PRIORITÉ]]="","",Tableau_Complet[[#This Row],[NIVEAU DE PRIORITÉ]])</f>
        <v>n/a</v>
      </c>
      <c r="AA516" s="356">
        <f>IF(Tableau_Complet[[#This Row],[COÛTS DE REMPLACEMENT (dollars 2024) avant Taxes]]="","",Tableau_Complet[[#This Row],[COÛTS DE REMPLACEMENT (dollars 2024) avant Taxes]])</f>
        <v>0</v>
      </c>
      <c r="AB516" s="273" t="s">
        <v>121</v>
      </c>
      <c r="AC516" s="273" t="s">
        <v>127</v>
      </c>
      <c r="AD516" s="273" t="s">
        <v>127</v>
      </c>
      <c r="AE516" s="356">
        <f t="shared" si="104"/>
        <v>0</v>
      </c>
      <c r="AF516" s="356">
        <f t="shared" si="105"/>
        <v>0</v>
      </c>
      <c r="AG516" s="356">
        <f t="shared" si="106"/>
        <v>0</v>
      </c>
      <c r="AP516" s="22"/>
      <c r="AR516" s="23"/>
      <c r="AS516" s="13"/>
      <c r="AT516" s="22"/>
      <c r="AU516" s="23"/>
      <c r="AY516" s="14"/>
      <c r="AZ516" s="24"/>
    </row>
    <row r="517" spans="1:52" s="21" customFormat="1" ht="36" x14ac:dyDescent="0.25">
      <c r="A517" s="73"/>
      <c r="B517" s="73"/>
      <c r="C517" s="74" t="s">
        <v>531</v>
      </c>
      <c r="D517" s="74" t="s">
        <v>132</v>
      </c>
      <c r="E517" s="74"/>
      <c r="F517" s="74"/>
      <c r="G517" s="74">
        <v>0</v>
      </c>
      <c r="H517" s="75" t="s">
        <v>133</v>
      </c>
      <c r="I517" s="76"/>
      <c r="J517" s="77"/>
      <c r="K517" s="78"/>
      <c r="L517" s="79">
        <v>0</v>
      </c>
      <c r="M517" s="250" t="s">
        <v>134</v>
      </c>
      <c r="N517" s="337"/>
      <c r="O517" s="269"/>
      <c r="P517" s="346">
        <f t="shared" si="96"/>
        <v>0</v>
      </c>
      <c r="Q517" s="347">
        <f t="shared" si="97"/>
        <v>0</v>
      </c>
      <c r="R517" s="347">
        <f t="shared" si="98"/>
        <v>0</v>
      </c>
      <c r="S517" s="348">
        <f t="shared" si="99"/>
        <v>0</v>
      </c>
      <c r="T517" s="349">
        <f t="shared" si="100"/>
        <v>0</v>
      </c>
      <c r="U517" s="345">
        <f t="shared" si="101"/>
        <v>0</v>
      </c>
      <c r="V517" s="345">
        <f t="shared" si="102"/>
        <v>0</v>
      </c>
      <c r="W517" s="345">
        <f t="shared" si="103"/>
        <v>0</v>
      </c>
      <c r="X517" s="154" t="str">
        <f>""</f>
        <v/>
      </c>
      <c r="Y517" s="355" t="str">
        <f>IF(Tableau_Complet[[#This Row],[ÉLÉMENTS]]="","",Tableau_Complet[[#This Row],[ÉLÉMENTS]])</f>
        <v>Glissières de sécurité et commandes d'accès</v>
      </c>
      <c r="Z517" s="356" t="str">
        <f>IF(Tableau_Complet[[#This Row],[NIVEAU DE PRIORITÉ]]="","",Tableau_Complet[[#This Row],[NIVEAU DE PRIORITÉ]])</f>
        <v>n/a</v>
      </c>
      <c r="AA517" s="356">
        <f>IF(Tableau_Complet[[#This Row],[COÛTS DE REMPLACEMENT (dollars 2024) avant Taxes]]="","",Tableau_Complet[[#This Row],[COÛTS DE REMPLACEMENT (dollars 2024) avant Taxes]])</f>
        <v>0</v>
      </c>
      <c r="AB517" s="273" t="s">
        <v>121</v>
      </c>
      <c r="AC517" s="273" t="s">
        <v>127</v>
      </c>
      <c r="AD517" s="273" t="s">
        <v>127</v>
      </c>
      <c r="AE517" s="356">
        <f t="shared" si="104"/>
        <v>0</v>
      </c>
      <c r="AF517" s="356">
        <f t="shared" si="105"/>
        <v>0</v>
      </c>
      <c r="AG517" s="356">
        <f t="shared" si="106"/>
        <v>0</v>
      </c>
      <c r="AP517" s="22"/>
      <c r="AR517" s="23"/>
      <c r="AS517" s="13"/>
      <c r="AT517" s="22"/>
      <c r="AU517" s="23"/>
      <c r="AY517" s="14"/>
      <c r="AZ517" s="24"/>
    </row>
    <row r="518" spans="1:52" s="21" customFormat="1" ht="36" x14ac:dyDescent="0.25">
      <c r="A518" s="73"/>
      <c r="B518" s="73"/>
      <c r="C518" s="74" t="s">
        <v>532</v>
      </c>
      <c r="D518" s="74" t="s">
        <v>132</v>
      </c>
      <c r="E518" s="74"/>
      <c r="F518" s="74"/>
      <c r="G518" s="74">
        <v>0</v>
      </c>
      <c r="H518" s="75" t="s">
        <v>133</v>
      </c>
      <c r="I518" s="76"/>
      <c r="J518" s="77"/>
      <c r="K518" s="78"/>
      <c r="L518" s="79">
        <v>0</v>
      </c>
      <c r="M518" s="250" t="s">
        <v>134</v>
      </c>
      <c r="N518" s="337"/>
      <c r="O518" s="269"/>
      <c r="P518" s="346">
        <f t="shared" si="96"/>
        <v>0</v>
      </c>
      <c r="Q518" s="347">
        <f t="shared" si="97"/>
        <v>0</v>
      </c>
      <c r="R518" s="347">
        <f t="shared" si="98"/>
        <v>0</v>
      </c>
      <c r="S518" s="348">
        <f t="shared" si="99"/>
        <v>0</v>
      </c>
      <c r="T518" s="349">
        <f t="shared" si="100"/>
        <v>0</v>
      </c>
      <c r="U518" s="345">
        <f t="shared" si="101"/>
        <v>0</v>
      </c>
      <c r="V518" s="345">
        <f t="shared" si="102"/>
        <v>0</v>
      </c>
      <c r="W518" s="345">
        <f t="shared" si="103"/>
        <v>0</v>
      </c>
      <c r="X518" s="154" t="str">
        <f>""</f>
        <v/>
      </c>
      <c r="Y518" s="355" t="str">
        <f>IF(Tableau_Complet[[#This Row],[ÉLÉMENTS]]="","",Tableau_Complet[[#This Row],[ÉLÉMENTS]])</f>
        <v>Lignes de peinture et marquage</v>
      </c>
      <c r="Z518" s="356" t="str">
        <f>IF(Tableau_Complet[[#This Row],[NIVEAU DE PRIORITÉ]]="","",Tableau_Complet[[#This Row],[NIVEAU DE PRIORITÉ]])</f>
        <v>n/a</v>
      </c>
      <c r="AA518" s="356">
        <f>IF(Tableau_Complet[[#This Row],[COÛTS DE REMPLACEMENT (dollars 2024) avant Taxes]]="","",Tableau_Complet[[#This Row],[COÛTS DE REMPLACEMENT (dollars 2024) avant Taxes]])</f>
        <v>0</v>
      </c>
      <c r="AB518" s="273" t="s">
        <v>121</v>
      </c>
      <c r="AC518" s="273" t="s">
        <v>127</v>
      </c>
      <c r="AD518" s="273" t="s">
        <v>127</v>
      </c>
      <c r="AE518" s="356">
        <f t="shared" si="104"/>
        <v>0</v>
      </c>
      <c r="AF518" s="356">
        <f t="shared" si="105"/>
        <v>0</v>
      </c>
      <c r="AG518" s="356">
        <f t="shared" si="106"/>
        <v>0</v>
      </c>
      <c r="AP518" s="22"/>
      <c r="AR518" s="23"/>
      <c r="AS518" s="13"/>
      <c r="AT518" s="22"/>
      <c r="AU518" s="23"/>
      <c r="AY518" s="14"/>
      <c r="AZ518" s="24"/>
    </row>
    <row r="519" spans="1:52" s="137" customFormat="1" ht="75" customHeight="1" x14ac:dyDescent="0.25">
      <c r="A519" s="73"/>
      <c r="B519" s="73"/>
      <c r="C519" s="74" t="s">
        <v>533</v>
      </c>
      <c r="D519" s="74" t="s">
        <v>132</v>
      </c>
      <c r="E519" s="74"/>
      <c r="F519" s="74"/>
      <c r="G519" s="74">
        <v>0</v>
      </c>
      <c r="H519" s="75" t="s">
        <v>133</v>
      </c>
      <c r="I519" s="76"/>
      <c r="J519" s="77"/>
      <c r="K519" s="78"/>
      <c r="L519" s="79">
        <v>0</v>
      </c>
      <c r="M519" s="250" t="s">
        <v>134</v>
      </c>
      <c r="N519" s="337"/>
      <c r="O519" s="269"/>
      <c r="P519" s="346">
        <f t="shared" si="96"/>
        <v>0</v>
      </c>
      <c r="Q519" s="347">
        <f t="shared" si="97"/>
        <v>0</v>
      </c>
      <c r="R519" s="347">
        <f t="shared" si="98"/>
        <v>0</v>
      </c>
      <c r="S519" s="348">
        <f t="shared" si="99"/>
        <v>0</v>
      </c>
      <c r="T519" s="349">
        <f t="shared" si="100"/>
        <v>0</v>
      </c>
      <c r="U519" s="345">
        <f t="shared" si="101"/>
        <v>0</v>
      </c>
      <c r="V519" s="345">
        <f t="shared" si="102"/>
        <v>0</v>
      </c>
      <c r="W519" s="345">
        <f t="shared" si="103"/>
        <v>0</v>
      </c>
      <c r="X519" s="154" t="str">
        <f>""</f>
        <v/>
      </c>
      <c r="Y519" s="355" t="str">
        <f>IF(Tableau_Complet[[#This Row],[ÉLÉMENTS]]="","",Tableau_Complet[[#This Row],[ÉLÉMENTS]])</f>
        <v>Signalisation</v>
      </c>
      <c r="Z519" s="356" t="str">
        <f>IF(Tableau_Complet[[#This Row],[NIVEAU DE PRIORITÉ]]="","",Tableau_Complet[[#This Row],[NIVEAU DE PRIORITÉ]])</f>
        <v>n/a</v>
      </c>
      <c r="AA519" s="356">
        <f>IF(Tableau_Complet[[#This Row],[COÛTS DE REMPLACEMENT (dollars 2024) avant Taxes]]="","",Tableau_Complet[[#This Row],[COÛTS DE REMPLACEMENT (dollars 2024) avant Taxes]])</f>
        <v>0</v>
      </c>
      <c r="AB519" s="273" t="s">
        <v>121</v>
      </c>
      <c r="AC519" s="273" t="s">
        <v>127</v>
      </c>
      <c r="AD519" s="273" t="s">
        <v>127</v>
      </c>
      <c r="AE519" s="356">
        <f t="shared" si="104"/>
        <v>0</v>
      </c>
      <c r="AF519" s="356">
        <f t="shared" si="105"/>
        <v>0</v>
      </c>
      <c r="AG519" s="356">
        <f t="shared" si="106"/>
        <v>0</v>
      </c>
      <c r="AP519" s="138"/>
      <c r="AR519" s="139"/>
      <c r="AS519" s="140"/>
      <c r="AT519" s="138"/>
      <c r="AU519" s="139"/>
      <c r="AY519" s="141"/>
      <c r="AZ519" s="142"/>
    </row>
    <row r="520" spans="1:52" s="21" customFormat="1" ht="18" x14ac:dyDescent="0.25">
      <c r="A520" s="73"/>
      <c r="B520" s="73"/>
      <c r="C520" s="74"/>
      <c r="D520" s="74"/>
      <c r="E520" s="74"/>
      <c r="F520" s="74"/>
      <c r="G520" s="74"/>
      <c r="H520" s="75"/>
      <c r="I520" s="76"/>
      <c r="J520" s="77"/>
      <c r="K520" s="78"/>
      <c r="L520" s="79"/>
      <c r="M520" s="250"/>
      <c r="N520" s="337"/>
      <c r="O520" s="269"/>
      <c r="P520" s="346">
        <f t="shared" si="96"/>
        <v>0</v>
      </c>
      <c r="Q520" s="347">
        <f t="shared" si="97"/>
        <v>0</v>
      </c>
      <c r="R520" s="347">
        <f t="shared" si="98"/>
        <v>0</v>
      </c>
      <c r="S520" s="348">
        <f t="shared" si="99"/>
        <v>0</v>
      </c>
      <c r="T520" s="349">
        <f t="shared" si="100"/>
        <v>0</v>
      </c>
      <c r="U520" s="345">
        <f t="shared" si="101"/>
        <v>0</v>
      </c>
      <c r="V520" s="345">
        <f t="shared" si="102"/>
        <v>0</v>
      </c>
      <c r="W520" s="345">
        <f t="shared" si="103"/>
        <v>0</v>
      </c>
      <c r="X520" s="154" t="str">
        <f>""</f>
        <v/>
      </c>
      <c r="Y520" s="355" t="str">
        <f>IF(Tableau_Complet[[#This Row],[ÉLÉMENTS]]="","",Tableau_Complet[[#This Row],[ÉLÉMENTS]])</f>
        <v/>
      </c>
      <c r="Z520" s="356" t="str">
        <f>IF(Tableau_Complet[[#This Row],[NIVEAU DE PRIORITÉ]]="","",Tableau_Complet[[#This Row],[NIVEAU DE PRIORITÉ]])</f>
        <v/>
      </c>
      <c r="AA520" s="356" t="str">
        <f>IF(Tableau_Complet[[#This Row],[COÛTS DE REMPLACEMENT (dollars 2024) avant Taxes]]="","",Tableau_Complet[[#This Row],[COÛTS DE REMPLACEMENT (dollars 2024) avant Taxes]])</f>
        <v/>
      </c>
      <c r="AB520" s="273" t="s">
        <v>121</v>
      </c>
      <c r="AC520" s="273" t="s">
        <v>127</v>
      </c>
      <c r="AD520" s="273" t="s">
        <v>127</v>
      </c>
      <c r="AE520" s="356" t="str">
        <f t="shared" si="104"/>
        <v/>
      </c>
      <c r="AF520" s="356" t="str">
        <f t="shared" si="105"/>
        <v/>
      </c>
      <c r="AG520" s="356" t="str">
        <f t="shared" si="106"/>
        <v/>
      </c>
      <c r="AP520" s="22"/>
      <c r="AR520" s="23"/>
      <c r="AS520" s="13"/>
      <c r="AT520" s="22"/>
      <c r="AU520" s="23"/>
      <c r="AY520" s="14"/>
      <c r="AZ520" s="24"/>
    </row>
    <row r="521" spans="1:52" s="29" customFormat="1" ht="54" x14ac:dyDescent="0.25">
      <c r="A521" s="124" t="s">
        <v>534</v>
      </c>
      <c r="B521" s="124"/>
      <c r="C521" s="125" t="s">
        <v>535</v>
      </c>
      <c r="D521" s="125"/>
      <c r="E521" s="125"/>
      <c r="F521" s="125"/>
      <c r="G521" s="125"/>
      <c r="H521" s="126"/>
      <c r="I521" s="127"/>
      <c r="J521" s="128"/>
      <c r="K521" s="129"/>
      <c r="L521" s="130"/>
      <c r="M521" s="131"/>
      <c r="N521" s="132">
        <f>SUM(L522:L525)</f>
        <v>0</v>
      </c>
      <c r="O521" s="124"/>
      <c r="P521" s="121">
        <f t="shared" si="96"/>
        <v>0</v>
      </c>
      <c r="Q521" s="122">
        <f t="shared" si="97"/>
        <v>0</v>
      </c>
      <c r="R521" s="122">
        <f t="shared" si="98"/>
        <v>0</v>
      </c>
      <c r="S521" s="123">
        <f t="shared" si="99"/>
        <v>0</v>
      </c>
      <c r="T521" s="133">
        <f t="shared" si="100"/>
        <v>0</v>
      </c>
      <c r="U521" s="134">
        <f t="shared" si="101"/>
        <v>0</v>
      </c>
      <c r="V521" s="134">
        <f t="shared" si="102"/>
        <v>0</v>
      </c>
      <c r="W521" s="134">
        <f t="shared" si="103"/>
        <v>0</v>
      </c>
      <c r="X521" s="135" t="str">
        <f>""</f>
        <v/>
      </c>
      <c r="Y521" s="136" t="str">
        <f>IF(Tableau_Complet[[#This Row],[ÉLÉMENTS]]="","",Tableau_Complet[[#This Row],[ÉLÉMENTS]])</f>
        <v>AIRES DE CIRCULATION PIÉTONNIÈRE</v>
      </c>
      <c r="Z521" s="135" t="str">
        <f>IF(Tableau_Complet[[#This Row],[NIVEAU DE PRIORITÉ]]="","",Tableau_Complet[[#This Row],[NIVEAU DE PRIORITÉ]])</f>
        <v/>
      </c>
      <c r="AA521" s="135" t="str">
        <f>IF(Tableau_Complet[[#This Row],[COÛTS DE REMPLACEMENT (dollars 2024) avant Taxes]]="","",Tableau_Complet[[#This Row],[COÛTS DE REMPLACEMENT (dollars 2024) avant Taxes]])</f>
        <v/>
      </c>
      <c r="AB521" s="135" t="s">
        <v>121</v>
      </c>
      <c r="AC521" s="135" t="s">
        <v>121</v>
      </c>
      <c r="AD521" s="135" t="s">
        <v>121</v>
      </c>
      <c r="AE521" s="135" t="str">
        <f t="shared" si="104"/>
        <v/>
      </c>
      <c r="AF521" s="135" t="str">
        <f t="shared" si="105"/>
        <v/>
      </c>
      <c r="AG521" s="135" t="str">
        <f t="shared" si="106"/>
        <v/>
      </c>
      <c r="AP521" s="30"/>
      <c r="AR521" s="31"/>
      <c r="AS521" s="17"/>
      <c r="AT521" s="30"/>
      <c r="AU521" s="31"/>
      <c r="AY521" s="18"/>
      <c r="AZ521" s="32"/>
    </row>
    <row r="522" spans="1:52" s="21" customFormat="1" ht="36" x14ac:dyDescent="0.25">
      <c r="A522" s="73"/>
      <c r="B522" s="73"/>
      <c r="C522" s="74" t="s">
        <v>536</v>
      </c>
      <c r="D522" s="74" t="s">
        <v>132</v>
      </c>
      <c r="E522" s="74"/>
      <c r="F522" s="74"/>
      <c r="G522" s="74">
        <v>0</v>
      </c>
      <c r="H522" s="75" t="s">
        <v>133</v>
      </c>
      <c r="I522" s="76"/>
      <c r="J522" s="77"/>
      <c r="K522" s="78"/>
      <c r="L522" s="79">
        <v>0</v>
      </c>
      <c r="M522" s="250" t="s">
        <v>134</v>
      </c>
      <c r="N522" s="337"/>
      <c r="O522" s="269"/>
      <c r="P522" s="346">
        <f t="shared" si="96"/>
        <v>0</v>
      </c>
      <c r="Q522" s="347">
        <f t="shared" si="97"/>
        <v>0</v>
      </c>
      <c r="R522" s="347">
        <f t="shared" si="98"/>
        <v>0</v>
      </c>
      <c r="S522" s="348">
        <f t="shared" si="99"/>
        <v>0</v>
      </c>
      <c r="T522" s="349">
        <f t="shared" si="100"/>
        <v>0</v>
      </c>
      <c r="U522" s="345">
        <f t="shared" si="101"/>
        <v>0</v>
      </c>
      <c r="V522" s="345">
        <f t="shared" si="102"/>
        <v>0</v>
      </c>
      <c r="W522" s="345">
        <f t="shared" si="103"/>
        <v>0</v>
      </c>
      <c r="X522" s="154" t="str">
        <f>""</f>
        <v/>
      </c>
      <c r="Y522" s="355" t="str">
        <f>IF(Tableau_Complet[[#This Row],[ÉLÉMENTS]]="","",Tableau_Complet[[#This Row],[ÉLÉMENTS]])</f>
        <v>Aires de circulation piétonnière</v>
      </c>
      <c r="Z522" s="356" t="str">
        <f>IF(Tableau_Complet[[#This Row],[NIVEAU DE PRIORITÉ]]="","",Tableau_Complet[[#This Row],[NIVEAU DE PRIORITÉ]])</f>
        <v>n/a</v>
      </c>
      <c r="AA522" s="356">
        <f>IF(Tableau_Complet[[#This Row],[COÛTS DE REMPLACEMENT (dollars 2024) avant Taxes]]="","",Tableau_Complet[[#This Row],[COÛTS DE REMPLACEMENT (dollars 2024) avant Taxes]])</f>
        <v>0</v>
      </c>
      <c r="AB522" s="273" t="s">
        <v>121</v>
      </c>
      <c r="AC522" s="273" t="s">
        <v>127</v>
      </c>
      <c r="AD522" s="273" t="s">
        <v>127</v>
      </c>
      <c r="AE522" s="356">
        <f t="shared" si="104"/>
        <v>0</v>
      </c>
      <c r="AF522" s="356">
        <f t="shared" si="105"/>
        <v>0</v>
      </c>
      <c r="AG522" s="356">
        <f t="shared" si="106"/>
        <v>0</v>
      </c>
      <c r="AP522" s="22"/>
      <c r="AR522" s="23"/>
      <c r="AS522" s="13"/>
      <c r="AT522" s="22"/>
      <c r="AU522" s="23"/>
      <c r="AY522" s="14"/>
      <c r="AZ522" s="24"/>
    </row>
    <row r="523" spans="1:52" s="21" customFormat="1" ht="54" x14ac:dyDescent="0.25">
      <c r="A523" s="73"/>
      <c r="B523" s="73"/>
      <c r="C523" s="74" t="s">
        <v>537</v>
      </c>
      <c r="D523" s="74" t="s">
        <v>132</v>
      </c>
      <c r="E523" s="74"/>
      <c r="F523" s="74"/>
      <c r="G523" s="74">
        <v>0</v>
      </c>
      <c r="H523" s="75" t="s">
        <v>133</v>
      </c>
      <c r="I523" s="76"/>
      <c r="J523" s="77"/>
      <c r="K523" s="78"/>
      <c r="L523" s="79">
        <v>0</v>
      </c>
      <c r="M523" s="250" t="s">
        <v>134</v>
      </c>
      <c r="N523" s="337"/>
      <c r="O523" s="269"/>
      <c r="P523" s="346">
        <f t="shared" si="96"/>
        <v>0</v>
      </c>
      <c r="Q523" s="347">
        <f t="shared" si="97"/>
        <v>0</v>
      </c>
      <c r="R523" s="347">
        <f t="shared" si="98"/>
        <v>0</v>
      </c>
      <c r="S523" s="348">
        <f t="shared" si="99"/>
        <v>0</v>
      </c>
      <c r="T523" s="349">
        <f t="shared" si="100"/>
        <v>0</v>
      </c>
      <c r="U523" s="345">
        <f t="shared" si="101"/>
        <v>0</v>
      </c>
      <c r="V523" s="345">
        <f t="shared" si="102"/>
        <v>0</v>
      </c>
      <c r="W523" s="345">
        <f t="shared" si="103"/>
        <v>0</v>
      </c>
      <c r="X523" s="154" t="str">
        <f>""</f>
        <v/>
      </c>
      <c r="Y523" s="355" t="str">
        <f>IF(Tableau_Complet[[#This Row],[ÉLÉMENTS]]="","",Tableau_Complet[[#This Row],[ÉLÉMENTS]])</f>
        <v>Revêtements et bordures des surfaces piétonnières</v>
      </c>
      <c r="Z523" s="356" t="str">
        <f>IF(Tableau_Complet[[#This Row],[NIVEAU DE PRIORITÉ]]="","",Tableau_Complet[[#This Row],[NIVEAU DE PRIORITÉ]])</f>
        <v>n/a</v>
      </c>
      <c r="AA523" s="356">
        <f>IF(Tableau_Complet[[#This Row],[COÛTS DE REMPLACEMENT (dollars 2024) avant Taxes]]="","",Tableau_Complet[[#This Row],[COÛTS DE REMPLACEMENT (dollars 2024) avant Taxes]])</f>
        <v>0</v>
      </c>
      <c r="AB523" s="273" t="s">
        <v>121</v>
      </c>
      <c r="AC523" s="273" t="s">
        <v>127</v>
      </c>
      <c r="AD523" s="273" t="s">
        <v>127</v>
      </c>
      <c r="AE523" s="356">
        <f t="shared" si="104"/>
        <v>0</v>
      </c>
      <c r="AF523" s="356">
        <f t="shared" si="105"/>
        <v>0</v>
      </c>
      <c r="AG523" s="356">
        <f t="shared" si="106"/>
        <v>0</v>
      </c>
      <c r="AP523" s="22"/>
      <c r="AR523" s="23"/>
      <c r="AS523" s="13"/>
      <c r="AT523" s="22"/>
      <c r="AU523" s="23"/>
      <c r="AY523" s="14"/>
      <c r="AZ523" s="24"/>
    </row>
    <row r="524" spans="1:52" s="21" customFormat="1" ht="36" x14ac:dyDescent="0.25">
      <c r="A524" s="73"/>
      <c r="B524" s="73"/>
      <c r="C524" s="74" t="s">
        <v>538</v>
      </c>
      <c r="D524" s="74" t="s">
        <v>132</v>
      </c>
      <c r="E524" s="74"/>
      <c r="F524" s="74"/>
      <c r="G524" s="74">
        <v>0</v>
      </c>
      <c r="H524" s="75" t="s">
        <v>133</v>
      </c>
      <c r="I524" s="76"/>
      <c r="J524" s="77"/>
      <c r="K524" s="78"/>
      <c r="L524" s="79">
        <v>0</v>
      </c>
      <c r="M524" s="250" t="s">
        <v>134</v>
      </c>
      <c r="N524" s="337"/>
      <c r="O524" s="269"/>
      <c r="P524" s="346">
        <f t="shared" si="96"/>
        <v>0</v>
      </c>
      <c r="Q524" s="347">
        <f t="shared" si="97"/>
        <v>0</v>
      </c>
      <c r="R524" s="347">
        <f t="shared" si="98"/>
        <v>0</v>
      </c>
      <c r="S524" s="348">
        <f t="shared" si="99"/>
        <v>0</v>
      </c>
      <c r="T524" s="349">
        <f t="shared" si="100"/>
        <v>0</v>
      </c>
      <c r="U524" s="345">
        <f t="shared" si="101"/>
        <v>0</v>
      </c>
      <c r="V524" s="345">
        <f t="shared" si="102"/>
        <v>0</v>
      </c>
      <c r="W524" s="345">
        <f t="shared" si="103"/>
        <v>0</v>
      </c>
      <c r="X524" s="154" t="str">
        <f>""</f>
        <v/>
      </c>
      <c r="Y524" s="355" t="str">
        <f>IF(Tableau_Complet[[#This Row],[ÉLÉMENTS]]="","",Tableau_Complet[[#This Row],[ÉLÉMENTS]])</f>
        <v>Infrastructure des surfaces piétonnières</v>
      </c>
      <c r="Z524" s="356" t="str">
        <f>IF(Tableau_Complet[[#This Row],[NIVEAU DE PRIORITÉ]]="","",Tableau_Complet[[#This Row],[NIVEAU DE PRIORITÉ]])</f>
        <v>n/a</v>
      </c>
      <c r="AA524" s="356">
        <f>IF(Tableau_Complet[[#This Row],[COÛTS DE REMPLACEMENT (dollars 2024) avant Taxes]]="","",Tableau_Complet[[#This Row],[COÛTS DE REMPLACEMENT (dollars 2024) avant Taxes]])</f>
        <v>0</v>
      </c>
      <c r="AB524" s="273" t="s">
        <v>121</v>
      </c>
      <c r="AC524" s="273" t="s">
        <v>127</v>
      </c>
      <c r="AD524" s="273" t="s">
        <v>127</v>
      </c>
      <c r="AE524" s="356">
        <f t="shared" si="104"/>
        <v>0</v>
      </c>
      <c r="AF524" s="356">
        <f t="shared" si="105"/>
        <v>0</v>
      </c>
      <c r="AG524" s="356">
        <f t="shared" si="106"/>
        <v>0</v>
      </c>
      <c r="AP524" s="22"/>
      <c r="AR524" s="23"/>
      <c r="AS524" s="13"/>
      <c r="AT524" s="22"/>
      <c r="AU524" s="23"/>
      <c r="AY524" s="14"/>
      <c r="AZ524" s="24"/>
    </row>
    <row r="525" spans="1:52" s="21" customFormat="1" ht="18" x14ac:dyDescent="0.25">
      <c r="A525" s="73"/>
      <c r="B525" s="73"/>
      <c r="C525" s="74"/>
      <c r="D525" s="74"/>
      <c r="E525" s="74"/>
      <c r="F525" s="74"/>
      <c r="G525" s="74"/>
      <c r="H525" s="75"/>
      <c r="I525" s="76"/>
      <c r="J525" s="77"/>
      <c r="K525" s="78"/>
      <c r="L525" s="79"/>
      <c r="M525" s="250"/>
      <c r="N525" s="337"/>
      <c r="O525" s="269"/>
      <c r="P525" s="346">
        <f t="shared" si="96"/>
        <v>0</v>
      </c>
      <c r="Q525" s="347">
        <f t="shared" si="97"/>
        <v>0</v>
      </c>
      <c r="R525" s="347">
        <f t="shared" si="98"/>
        <v>0</v>
      </c>
      <c r="S525" s="348">
        <f t="shared" si="99"/>
        <v>0</v>
      </c>
      <c r="T525" s="349">
        <f t="shared" si="100"/>
        <v>0</v>
      </c>
      <c r="U525" s="345">
        <f t="shared" si="101"/>
        <v>0</v>
      </c>
      <c r="V525" s="345">
        <f t="shared" si="102"/>
        <v>0</v>
      </c>
      <c r="W525" s="345">
        <f t="shared" si="103"/>
        <v>0</v>
      </c>
      <c r="X525" s="154" t="str">
        <f>""</f>
        <v/>
      </c>
      <c r="Y525" s="355" t="str">
        <f>IF(Tableau_Complet[[#This Row],[ÉLÉMENTS]]="","",Tableau_Complet[[#This Row],[ÉLÉMENTS]])</f>
        <v/>
      </c>
      <c r="Z525" s="356" t="str">
        <f>IF(Tableau_Complet[[#This Row],[NIVEAU DE PRIORITÉ]]="","",Tableau_Complet[[#This Row],[NIVEAU DE PRIORITÉ]])</f>
        <v/>
      </c>
      <c r="AA525" s="356" t="str">
        <f>IF(Tableau_Complet[[#This Row],[COÛTS DE REMPLACEMENT (dollars 2024) avant Taxes]]="","",Tableau_Complet[[#This Row],[COÛTS DE REMPLACEMENT (dollars 2024) avant Taxes]])</f>
        <v/>
      </c>
      <c r="AB525" s="273" t="s">
        <v>121</v>
      </c>
      <c r="AC525" s="273" t="s">
        <v>127</v>
      </c>
      <c r="AD525" s="273" t="s">
        <v>127</v>
      </c>
      <c r="AE525" s="356" t="str">
        <f t="shared" si="104"/>
        <v/>
      </c>
      <c r="AF525" s="356" t="str">
        <f t="shared" si="105"/>
        <v/>
      </c>
      <c r="AG525" s="356" t="str">
        <f t="shared" si="106"/>
        <v/>
      </c>
      <c r="AP525" s="22"/>
      <c r="AR525" s="23"/>
      <c r="AS525" s="13"/>
      <c r="AT525" s="22"/>
      <c r="AU525" s="23"/>
      <c r="AY525" s="14"/>
      <c r="AZ525" s="24"/>
    </row>
    <row r="526" spans="1:52" s="137" customFormat="1" ht="75" customHeight="1" x14ac:dyDescent="0.25">
      <c r="A526" s="124" t="s">
        <v>539</v>
      </c>
      <c r="B526" s="124"/>
      <c r="C526" s="125" t="s">
        <v>540</v>
      </c>
      <c r="D526" s="125"/>
      <c r="E526" s="125"/>
      <c r="F526" s="125"/>
      <c r="G526" s="125"/>
      <c r="H526" s="126"/>
      <c r="I526" s="127"/>
      <c r="J526" s="128"/>
      <c r="K526" s="129"/>
      <c r="L526" s="130"/>
      <c r="M526" s="131"/>
      <c r="N526" s="132">
        <f>SUM(L527:L532)</f>
        <v>0</v>
      </c>
      <c r="O526" s="124"/>
      <c r="P526" s="121">
        <f t="shared" si="96"/>
        <v>0</v>
      </c>
      <c r="Q526" s="122">
        <f t="shared" si="97"/>
        <v>0</v>
      </c>
      <c r="R526" s="122">
        <f t="shared" si="98"/>
        <v>0</v>
      </c>
      <c r="S526" s="123">
        <f t="shared" si="99"/>
        <v>0</v>
      </c>
      <c r="T526" s="133">
        <f t="shared" si="100"/>
        <v>0</v>
      </c>
      <c r="U526" s="134">
        <f t="shared" si="101"/>
        <v>0</v>
      </c>
      <c r="V526" s="134">
        <f t="shared" si="102"/>
        <v>0</v>
      </c>
      <c r="W526" s="134">
        <f t="shared" si="103"/>
        <v>0</v>
      </c>
      <c r="X526" s="135" t="str">
        <f>""</f>
        <v/>
      </c>
      <c r="Y526" s="136" t="str">
        <f>IF(Tableau_Complet[[#This Row],[ÉLÉMENTS]]="","",Tableau_Complet[[#This Row],[ÉLÉMENTS]])</f>
        <v>ESCALIERS ET RAMPES EXTÉRIEURS</v>
      </c>
      <c r="Z526" s="135" t="str">
        <f>IF(Tableau_Complet[[#This Row],[NIVEAU DE PRIORITÉ]]="","",Tableau_Complet[[#This Row],[NIVEAU DE PRIORITÉ]])</f>
        <v/>
      </c>
      <c r="AA526" s="135" t="str">
        <f>IF(Tableau_Complet[[#This Row],[COÛTS DE REMPLACEMENT (dollars 2024) avant Taxes]]="","",Tableau_Complet[[#This Row],[COÛTS DE REMPLACEMENT (dollars 2024) avant Taxes]])</f>
        <v/>
      </c>
      <c r="AB526" s="135" t="s">
        <v>121</v>
      </c>
      <c r="AC526" s="135" t="s">
        <v>121</v>
      </c>
      <c r="AD526" s="135" t="s">
        <v>121</v>
      </c>
      <c r="AE526" s="135" t="str">
        <f t="shared" si="104"/>
        <v/>
      </c>
      <c r="AF526" s="135" t="str">
        <f t="shared" si="105"/>
        <v/>
      </c>
      <c r="AG526" s="135" t="str">
        <f t="shared" si="106"/>
        <v/>
      </c>
      <c r="AP526" s="138"/>
      <c r="AR526" s="139"/>
      <c r="AS526" s="140"/>
      <c r="AT526" s="138"/>
      <c r="AU526" s="139"/>
      <c r="AY526" s="141"/>
      <c r="AZ526" s="142"/>
    </row>
    <row r="527" spans="1:52" s="29" customFormat="1" ht="54" x14ac:dyDescent="0.25">
      <c r="A527" s="73"/>
      <c r="B527" s="73"/>
      <c r="C527" s="74" t="s">
        <v>541</v>
      </c>
      <c r="D527" s="74" t="s">
        <v>132</v>
      </c>
      <c r="E527" s="74"/>
      <c r="F527" s="74"/>
      <c r="G527" s="74">
        <v>0</v>
      </c>
      <c r="H527" s="75" t="s">
        <v>133</v>
      </c>
      <c r="I527" s="76"/>
      <c r="J527" s="77"/>
      <c r="K527" s="78"/>
      <c r="L527" s="79">
        <v>0</v>
      </c>
      <c r="M527" s="250" t="s">
        <v>134</v>
      </c>
      <c r="N527" s="337"/>
      <c r="O527" s="269"/>
      <c r="P527" s="346">
        <f t="shared" si="96"/>
        <v>0</v>
      </c>
      <c r="Q527" s="347">
        <f t="shared" si="97"/>
        <v>0</v>
      </c>
      <c r="R527" s="347">
        <f t="shared" si="98"/>
        <v>0</v>
      </c>
      <c r="S527" s="348">
        <f t="shared" si="99"/>
        <v>0</v>
      </c>
      <c r="T527" s="349">
        <f t="shared" si="100"/>
        <v>0</v>
      </c>
      <c r="U527" s="345">
        <f t="shared" si="101"/>
        <v>0</v>
      </c>
      <c r="V527" s="345">
        <f t="shared" si="102"/>
        <v>0</v>
      </c>
      <c r="W527" s="345">
        <f t="shared" si="103"/>
        <v>0</v>
      </c>
      <c r="X527" s="154" t="str">
        <f>""</f>
        <v/>
      </c>
      <c r="Y527" s="355" t="str">
        <f>IF(Tableau_Complet[[#This Row],[ÉLÉMENTS]]="","",Tableau_Complet[[#This Row],[ÉLÉMENTS]])</f>
        <v>Marches et revêtements des escaliers et rampes extérieurs</v>
      </c>
      <c r="Z527" s="356" t="str">
        <f>IF(Tableau_Complet[[#This Row],[NIVEAU DE PRIORITÉ]]="","",Tableau_Complet[[#This Row],[NIVEAU DE PRIORITÉ]])</f>
        <v>n/a</v>
      </c>
      <c r="AA527" s="356">
        <f>IF(Tableau_Complet[[#This Row],[COÛTS DE REMPLACEMENT (dollars 2024) avant Taxes]]="","",Tableau_Complet[[#This Row],[COÛTS DE REMPLACEMENT (dollars 2024) avant Taxes]])</f>
        <v>0</v>
      </c>
      <c r="AB527" s="273" t="s">
        <v>121</v>
      </c>
      <c r="AC527" s="273" t="s">
        <v>127</v>
      </c>
      <c r="AD527" s="273" t="s">
        <v>127</v>
      </c>
      <c r="AE527" s="356">
        <f t="shared" si="104"/>
        <v>0</v>
      </c>
      <c r="AF527" s="356">
        <f t="shared" si="105"/>
        <v>0</v>
      </c>
      <c r="AG527" s="356">
        <f t="shared" si="106"/>
        <v>0</v>
      </c>
      <c r="AP527" s="30"/>
      <c r="AR527" s="31"/>
      <c r="AS527" s="17"/>
      <c r="AT527" s="30"/>
      <c r="AU527" s="31"/>
      <c r="AY527" s="18"/>
      <c r="AZ527" s="32"/>
    </row>
    <row r="528" spans="1:52" s="21" customFormat="1" ht="54" x14ac:dyDescent="0.25">
      <c r="A528" s="73"/>
      <c r="B528" s="73"/>
      <c r="C528" s="74" t="s">
        <v>542</v>
      </c>
      <c r="D528" s="74" t="s">
        <v>132</v>
      </c>
      <c r="E528" s="74"/>
      <c r="F528" s="74"/>
      <c r="G528" s="74">
        <v>0</v>
      </c>
      <c r="H528" s="75" t="s">
        <v>133</v>
      </c>
      <c r="I528" s="76"/>
      <c r="J528" s="77"/>
      <c r="K528" s="78"/>
      <c r="L528" s="79">
        <v>0</v>
      </c>
      <c r="M528" s="250" t="s">
        <v>134</v>
      </c>
      <c r="N528" s="337"/>
      <c r="O528" s="269"/>
      <c r="P528" s="346">
        <f t="shared" si="96"/>
        <v>0</v>
      </c>
      <c r="Q528" s="347">
        <f t="shared" si="97"/>
        <v>0</v>
      </c>
      <c r="R528" s="347">
        <f t="shared" si="98"/>
        <v>0</v>
      </c>
      <c r="S528" s="348">
        <f t="shared" si="99"/>
        <v>0</v>
      </c>
      <c r="T528" s="349">
        <f t="shared" si="100"/>
        <v>0</v>
      </c>
      <c r="U528" s="345">
        <f t="shared" si="101"/>
        <v>0</v>
      </c>
      <c r="V528" s="345">
        <f t="shared" si="102"/>
        <v>0</v>
      </c>
      <c r="W528" s="345">
        <f t="shared" si="103"/>
        <v>0</v>
      </c>
      <c r="X528" s="154" t="str">
        <f>""</f>
        <v/>
      </c>
      <c r="Y528" s="355" t="str">
        <f>IF(Tableau_Complet[[#This Row],[ÉLÉMENTS]]="","",Tableau_Complet[[#This Row],[ÉLÉMENTS]])</f>
        <v>Balustrade et mains courantes des escaliers et rampes ext.</v>
      </c>
      <c r="Z528" s="356" t="str">
        <f>IF(Tableau_Complet[[#This Row],[NIVEAU DE PRIORITÉ]]="","",Tableau_Complet[[#This Row],[NIVEAU DE PRIORITÉ]])</f>
        <v>n/a</v>
      </c>
      <c r="AA528" s="356">
        <f>IF(Tableau_Complet[[#This Row],[COÛTS DE REMPLACEMENT (dollars 2024) avant Taxes]]="","",Tableau_Complet[[#This Row],[COÛTS DE REMPLACEMENT (dollars 2024) avant Taxes]])</f>
        <v>0</v>
      </c>
      <c r="AB528" s="273" t="s">
        <v>121</v>
      </c>
      <c r="AC528" s="273" t="s">
        <v>127</v>
      </c>
      <c r="AD528" s="273" t="s">
        <v>127</v>
      </c>
      <c r="AE528" s="356">
        <f t="shared" si="104"/>
        <v>0</v>
      </c>
      <c r="AF528" s="356">
        <f t="shared" si="105"/>
        <v>0</v>
      </c>
      <c r="AG528" s="356">
        <f t="shared" si="106"/>
        <v>0</v>
      </c>
      <c r="AP528" s="22"/>
      <c r="AR528" s="23"/>
      <c r="AS528" s="13"/>
      <c r="AT528" s="22"/>
      <c r="AU528" s="23"/>
      <c r="AY528" s="14"/>
      <c r="AZ528" s="24"/>
    </row>
    <row r="529" spans="1:52" s="21" customFormat="1" ht="54" x14ac:dyDescent="0.25">
      <c r="A529" s="73"/>
      <c r="B529" s="73"/>
      <c r="C529" s="74" t="s">
        <v>543</v>
      </c>
      <c r="D529" s="74" t="s">
        <v>132</v>
      </c>
      <c r="E529" s="74"/>
      <c r="F529" s="74"/>
      <c r="G529" s="74">
        <v>0</v>
      </c>
      <c r="H529" s="75" t="s">
        <v>133</v>
      </c>
      <c r="I529" s="76"/>
      <c r="J529" s="77"/>
      <c r="K529" s="78"/>
      <c r="L529" s="79">
        <v>0</v>
      </c>
      <c r="M529" s="250" t="s">
        <v>134</v>
      </c>
      <c r="N529" s="337"/>
      <c r="O529" s="269"/>
      <c r="P529" s="346">
        <f t="shared" si="96"/>
        <v>0</v>
      </c>
      <c r="Q529" s="347">
        <f t="shared" si="97"/>
        <v>0</v>
      </c>
      <c r="R529" s="347">
        <f t="shared" si="98"/>
        <v>0</v>
      </c>
      <c r="S529" s="348">
        <f t="shared" si="99"/>
        <v>0</v>
      </c>
      <c r="T529" s="349">
        <f t="shared" si="100"/>
        <v>0</v>
      </c>
      <c r="U529" s="345">
        <f t="shared" si="101"/>
        <v>0</v>
      </c>
      <c r="V529" s="345">
        <f t="shared" si="102"/>
        <v>0</v>
      </c>
      <c r="W529" s="345">
        <f t="shared" si="103"/>
        <v>0</v>
      </c>
      <c r="X529" s="154" t="str">
        <f>""</f>
        <v/>
      </c>
      <c r="Y529" s="355" t="str">
        <f>IF(Tableau_Complet[[#This Row],[ÉLÉMENTS]]="","",Tableau_Complet[[#This Row],[ÉLÉMENTS]])</f>
        <v>Infrastructure des escaliers et rampes extérieurs</v>
      </c>
      <c r="Z529" s="356" t="str">
        <f>IF(Tableau_Complet[[#This Row],[NIVEAU DE PRIORITÉ]]="","",Tableau_Complet[[#This Row],[NIVEAU DE PRIORITÉ]])</f>
        <v>n/a</v>
      </c>
      <c r="AA529" s="356">
        <f>IF(Tableau_Complet[[#This Row],[COÛTS DE REMPLACEMENT (dollars 2024) avant Taxes]]="","",Tableau_Complet[[#This Row],[COÛTS DE REMPLACEMENT (dollars 2024) avant Taxes]])</f>
        <v>0</v>
      </c>
      <c r="AB529" s="273" t="s">
        <v>121</v>
      </c>
      <c r="AC529" s="273" t="s">
        <v>127</v>
      </c>
      <c r="AD529" s="273" t="s">
        <v>127</v>
      </c>
      <c r="AE529" s="356">
        <f t="shared" si="104"/>
        <v>0</v>
      </c>
      <c r="AF529" s="356">
        <f t="shared" si="105"/>
        <v>0</v>
      </c>
      <c r="AG529" s="356">
        <f t="shared" si="106"/>
        <v>0</v>
      </c>
      <c r="AP529" s="22"/>
      <c r="AR529" s="23"/>
      <c r="AS529" s="13"/>
      <c r="AT529" s="22"/>
      <c r="AU529" s="23"/>
      <c r="AY529" s="14"/>
      <c r="AZ529" s="24"/>
    </row>
    <row r="530" spans="1:52" s="21" customFormat="1" ht="18" x14ac:dyDescent="0.25">
      <c r="A530" s="73"/>
      <c r="B530" s="73"/>
      <c r="C530" s="74"/>
      <c r="D530" s="74"/>
      <c r="E530" s="74"/>
      <c r="F530" s="74"/>
      <c r="G530" s="74">
        <v>0</v>
      </c>
      <c r="H530" s="75" t="s">
        <v>133</v>
      </c>
      <c r="I530" s="76"/>
      <c r="J530" s="77"/>
      <c r="K530" s="78"/>
      <c r="L530" s="79">
        <v>0</v>
      </c>
      <c r="M530" s="250" t="s">
        <v>134</v>
      </c>
      <c r="N530" s="337"/>
      <c r="O530" s="269"/>
      <c r="P530" s="346">
        <f t="shared" si="96"/>
        <v>0</v>
      </c>
      <c r="Q530" s="347">
        <f t="shared" si="97"/>
        <v>0</v>
      </c>
      <c r="R530" s="347">
        <f t="shared" si="98"/>
        <v>0</v>
      </c>
      <c r="S530" s="348">
        <f t="shared" si="99"/>
        <v>0</v>
      </c>
      <c r="T530" s="349">
        <f t="shared" si="100"/>
        <v>0</v>
      </c>
      <c r="U530" s="345">
        <f t="shared" si="101"/>
        <v>0</v>
      </c>
      <c r="V530" s="345">
        <f t="shared" si="102"/>
        <v>0</v>
      </c>
      <c r="W530" s="345">
        <f t="shared" si="103"/>
        <v>0</v>
      </c>
      <c r="X530" s="154" t="str">
        <f>""</f>
        <v/>
      </c>
      <c r="Y530" s="355" t="str">
        <f>IF(Tableau_Complet[[#This Row],[ÉLÉMENTS]]="","",Tableau_Complet[[#This Row],[ÉLÉMENTS]])</f>
        <v/>
      </c>
      <c r="Z530" s="356" t="str">
        <f>IF(Tableau_Complet[[#This Row],[NIVEAU DE PRIORITÉ]]="","",Tableau_Complet[[#This Row],[NIVEAU DE PRIORITÉ]])</f>
        <v>n/a</v>
      </c>
      <c r="AA530" s="356">
        <f>IF(Tableau_Complet[[#This Row],[COÛTS DE REMPLACEMENT (dollars 2024) avant Taxes]]="","",Tableau_Complet[[#This Row],[COÛTS DE REMPLACEMENT (dollars 2024) avant Taxes]])</f>
        <v>0</v>
      </c>
      <c r="AB530" s="273" t="s">
        <v>121</v>
      </c>
      <c r="AC530" s="273" t="s">
        <v>127</v>
      </c>
      <c r="AD530" s="273" t="s">
        <v>127</v>
      </c>
      <c r="AE530" s="356">
        <f t="shared" si="104"/>
        <v>0</v>
      </c>
      <c r="AF530" s="356">
        <f t="shared" si="105"/>
        <v>0</v>
      </c>
      <c r="AG530" s="356">
        <f t="shared" si="106"/>
        <v>0</v>
      </c>
      <c r="AP530" s="22"/>
      <c r="AR530" s="23"/>
      <c r="AS530" s="13"/>
      <c r="AT530" s="22"/>
      <c r="AU530" s="23"/>
      <c r="AY530" s="14"/>
      <c r="AZ530" s="24"/>
    </row>
    <row r="531" spans="1:52" s="137" customFormat="1" ht="75" customHeight="1" x14ac:dyDescent="0.25">
      <c r="A531" s="73"/>
      <c r="B531" s="73"/>
      <c r="C531" s="74" t="s">
        <v>544</v>
      </c>
      <c r="D531" s="74" t="s">
        <v>132</v>
      </c>
      <c r="E531" s="74"/>
      <c r="F531" s="74"/>
      <c r="G531" s="74">
        <v>0</v>
      </c>
      <c r="H531" s="75" t="s">
        <v>133</v>
      </c>
      <c r="I531" s="76"/>
      <c r="J531" s="77"/>
      <c r="K531" s="78"/>
      <c r="L531" s="79">
        <v>0</v>
      </c>
      <c r="M531" s="250" t="s">
        <v>134</v>
      </c>
      <c r="N531" s="337"/>
      <c r="O531" s="269"/>
      <c r="P531" s="346">
        <f t="shared" si="96"/>
        <v>0</v>
      </c>
      <c r="Q531" s="347">
        <f t="shared" si="97"/>
        <v>0</v>
      </c>
      <c r="R531" s="347">
        <f t="shared" si="98"/>
        <v>0</v>
      </c>
      <c r="S531" s="348">
        <f t="shared" si="99"/>
        <v>0</v>
      </c>
      <c r="T531" s="349">
        <f t="shared" si="100"/>
        <v>0</v>
      </c>
      <c r="U531" s="345">
        <f t="shared" si="101"/>
        <v>0</v>
      </c>
      <c r="V531" s="345">
        <f t="shared" si="102"/>
        <v>0</v>
      </c>
      <c r="W531" s="345">
        <f t="shared" si="103"/>
        <v>0</v>
      </c>
      <c r="X531" s="154" t="str">
        <f>""</f>
        <v/>
      </c>
      <c r="Y531" s="355" t="str">
        <f>IF(Tableau_Complet[[#This Row],[ÉLÉMENTS]]="","",Tableau_Complet[[#This Row],[ÉLÉMENTS]])</f>
        <v>Ponts pietonier</v>
      </c>
      <c r="Z531" s="356" t="str">
        <f>IF(Tableau_Complet[[#This Row],[NIVEAU DE PRIORITÉ]]="","",Tableau_Complet[[#This Row],[NIVEAU DE PRIORITÉ]])</f>
        <v>n/a</v>
      </c>
      <c r="AA531" s="356">
        <f>IF(Tableau_Complet[[#This Row],[COÛTS DE REMPLACEMENT (dollars 2024) avant Taxes]]="","",Tableau_Complet[[#This Row],[COÛTS DE REMPLACEMENT (dollars 2024) avant Taxes]])</f>
        <v>0</v>
      </c>
      <c r="AB531" s="273" t="s">
        <v>121</v>
      </c>
      <c r="AC531" s="273" t="s">
        <v>127</v>
      </c>
      <c r="AD531" s="273" t="s">
        <v>127</v>
      </c>
      <c r="AE531" s="356">
        <f t="shared" si="104"/>
        <v>0</v>
      </c>
      <c r="AF531" s="356">
        <f t="shared" si="105"/>
        <v>0</v>
      </c>
      <c r="AG531" s="356">
        <f t="shared" si="106"/>
        <v>0</v>
      </c>
      <c r="AP531" s="138"/>
      <c r="AR531" s="139"/>
      <c r="AS531" s="140"/>
      <c r="AT531" s="138"/>
      <c r="AU531" s="139"/>
      <c r="AY531" s="141"/>
      <c r="AZ531" s="142"/>
    </row>
    <row r="532" spans="1:52" s="21" customFormat="1" ht="18" x14ac:dyDescent="0.25">
      <c r="A532" s="73"/>
      <c r="B532" s="73"/>
      <c r="C532" s="74"/>
      <c r="D532" s="74"/>
      <c r="E532" s="74"/>
      <c r="F532" s="74"/>
      <c r="G532" s="74"/>
      <c r="H532" s="75"/>
      <c r="I532" s="76"/>
      <c r="J532" s="77"/>
      <c r="K532" s="78"/>
      <c r="L532" s="79"/>
      <c r="M532" s="250"/>
      <c r="N532" s="337"/>
      <c r="O532" s="269"/>
      <c r="P532" s="346">
        <f t="shared" si="96"/>
        <v>0</v>
      </c>
      <c r="Q532" s="347">
        <f t="shared" si="97"/>
        <v>0</v>
      </c>
      <c r="R532" s="347">
        <f t="shared" si="98"/>
        <v>0</v>
      </c>
      <c r="S532" s="348">
        <f t="shared" si="99"/>
        <v>0</v>
      </c>
      <c r="T532" s="349">
        <f t="shared" si="100"/>
        <v>0</v>
      </c>
      <c r="U532" s="345">
        <f t="shared" si="101"/>
        <v>0</v>
      </c>
      <c r="V532" s="345">
        <f t="shared" si="102"/>
        <v>0</v>
      </c>
      <c r="W532" s="345">
        <f t="shared" si="103"/>
        <v>0</v>
      </c>
      <c r="X532" s="154" t="str">
        <f>""</f>
        <v/>
      </c>
      <c r="Y532" s="355" t="str">
        <f>IF(Tableau_Complet[[#This Row],[ÉLÉMENTS]]="","",Tableau_Complet[[#This Row],[ÉLÉMENTS]])</f>
        <v/>
      </c>
      <c r="Z532" s="356" t="str">
        <f>IF(Tableau_Complet[[#This Row],[NIVEAU DE PRIORITÉ]]="","",Tableau_Complet[[#This Row],[NIVEAU DE PRIORITÉ]])</f>
        <v/>
      </c>
      <c r="AA532" s="356" t="str">
        <f>IF(Tableau_Complet[[#This Row],[COÛTS DE REMPLACEMENT (dollars 2024) avant Taxes]]="","",Tableau_Complet[[#This Row],[COÛTS DE REMPLACEMENT (dollars 2024) avant Taxes]])</f>
        <v/>
      </c>
      <c r="AB532" s="273" t="s">
        <v>121</v>
      </c>
      <c r="AC532" s="273" t="s">
        <v>127</v>
      </c>
      <c r="AD532" s="273" t="s">
        <v>127</v>
      </c>
      <c r="AE532" s="356" t="str">
        <f t="shared" si="104"/>
        <v/>
      </c>
      <c r="AF532" s="356" t="str">
        <f t="shared" si="105"/>
        <v/>
      </c>
      <c r="AG532" s="356" t="str">
        <f t="shared" si="106"/>
        <v/>
      </c>
      <c r="AP532" s="22"/>
      <c r="AR532" s="23"/>
      <c r="AS532" s="13"/>
      <c r="AT532" s="22"/>
      <c r="AU532" s="23"/>
      <c r="AY532" s="14"/>
      <c r="AZ532" s="24"/>
    </row>
    <row r="533" spans="1:52" s="21" customFormat="1" ht="54" x14ac:dyDescent="0.25">
      <c r="A533" s="124" t="s">
        <v>545</v>
      </c>
      <c r="B533" s="124"/>
      <c r="C533" s="125" t="s">
        <v>546</v>
      </c>
      <c r="D533" s="125"/>
      <c r="E533" s="125"/>
      <c r="F533" s="125"/>
      <c r="G533" s="125"/>
      <c r="H533" s="126"/>
      <c r="I533" s="127"/>
      <c r="J533" s="128"/>
      <c r="K533" s="129"/>
      <c r="L533" s="130"/>
      <c r="M533" s="131"/>
      <c r="N533" s="132">
        <f>SUM(L534:L537)</f>
        <v>0</v>
      </c>
      <c r="O533" s="124"/>
      <c r="P533" s="121">
        <f t="shared" si="96"/>
        <v>0</v>
      </c>
      <c r="Q533" s="122">
        <f t="shared" si="97"/>
        <v>0</v>
      </c>
      <c r="R533" s="122">
        <f t="shared" si="98"/>
        <v>0</v>
      </c>
      <c r="S533" s="123">
        <f t="shared" si="99"/>
        <v>0</v>
      </c>
      <c r="T533" s="133">
        <f t="shared" si="100"/>
        <v>0</v>
      </c>
      <c r="U533" s="134">
        <f t="shared" si="101"/>
        <v>0</v>
      </c>
      <c r="V533" s="134">
        <f t="shared" si="102"/>
        <v>0</v>
      </c>
      <c r="W533" s="134">
        <f t="shared" si="103"/>
        <v>0</v>
      </c>
      <c r="X533" s="135" t="str">
        <f>""</f>
        <v/>
      </c>
      <c r="Y533" s="136" t="str">
        <f>IF(Tableau_Complet[[#This Row],[ÉLÉMENTS]]="","",Tableau_Complet[[#This Row],[ÉLÉMENTS]])</f>
        <v>TERRASSES ET DALLES EXTÉRIEURES</v>
      </c>
      <c r="Z533" s="135" t="str">
        <f>IF(Tableau_Complet[[#This Row],[NIVEAU DE PRIORITÉ]]="","",Tableau_Complet[[#This Row],[NIVEAU DE PRIORITÉ]])</f>
        <v/>
      </c>
      <c r="AA533" s="135" t="str">
        <f>IF(Tableau_Complet[[#This Row],[COÛTS DE REMPLACEMENT (dollars 2024) avant Taxes]]="","",Tableau_Complet[[#This Row],[COÛTS DE REMPLACEMENT (dollars 2024) avant Taxes]])</f>
        <v/>
      </c>
      <c r="AB533" s="135" t="s">
        <v>121</v>
      </c>
      <c r="AC533" s="135" t="s">
        <v>121</v>
      </c>
      <c r="AD533" s="135" t="s">
        <v>121</v>
      </c>
      <c r="AE533" s="135" t="str">
        <f t="shared" si="104"/>
        <v/>
      </c>
      <c r="AF533" s="135" t="str">
        <f t="shared" si="105"/>
        <v/>
      </c>
      <c r="AG533" s="135" t="str">
        <f t="shared" si="106"/>
        <v/>
      </c>
      <c r="AP533" s="22"/>
      <c r="AR533" s="23"/>
      <c r="AS533" s="13"/>
      <c r="AT533" s="22"/>
      <c r="AU533" s="23"/>
      <c r="AY533" s="14"/>
      <c r="AZ533" s="24"/>
    </row>
    <row r="534" spans="1:52" s="21" customFormat="1" ht="36" x14ac:dyDescent="0.25">
      <c r="A534" s="73"/>
      <c r="B534" s="73"/>
      <c r="C534" s="74" t="s">
        <v>547</v>
      </c>
      <c r="D534" s="74" t="s">
        <v>125</v>
      </c>
      <c r="E534" s="74"/>
      <c r="F534" s="74"/>
      <c r="G534" s="74">
        <v>0</v>
      </c>
      <c r="H534" s="75" t="s">
        <v>133</v>
      </c>
      <c r="I534" s="76"/>
      <c r="J534" s="77"/>
      <c r="K534" s="78"/>
      <c r="L534" s="79">
        <v>0</v>
      </c>
      <c r="M534" s="250" t="s">
        <v>134</v>
      </c>
      <c r="N534" s="337"/>
      <c r="O534" s="269"/>
      <c r="P534" s="346">
        <f t="shared" si="96"/>
        <v>0</v>
      </c>
      <c r="Q534" s="347">
        <f t="shared" si="97"/>
        <v>0</v>
      </c>
      <c r="R534" s="347">
        <f t="shared" si="98"/>
        <v>0</v>
      </c>
      <c r="S534" s="348">
        <f t="shared" si="99"/>
        <v>0</v>
      </c>
      <c r="T534" s="349">
        <f t="shared" si="100"/>
        <v>0</v>
      </c>
      <c r="U534" s="345">
        <f t="shared" si="101"/>
        <v>0</v>
      </c>
      <c r="V534" s="345">
        <f t="shared" si="102"/>
        <v>0</v>
      </c>
      <c r="W534" s="345">
        <f t="shared" si="103"/>
        <v>0</v>
      </c>
      <c r="X534" s="154" t="str">
        <f>""</f>
        <v/>
      </c>
      <c r="Y534" s="355" t="str">
        <f>IF(Tableau_Complet[[#This Row],[ÉLÉMENTS]]="","",Tableau_Complet[[#This Row],[ÉLÉMENTS]])</f>
        <v>Terrasses et dalles extérieures</v>
      </c>
      <c r="Z534" s="356" t="str">
        <f>IF(Tableau_Complet[[#This Row],[NIVEAU DE PRIORITÉ]]="","",Tableau_Complet[[#This Row],[NIVEAU DE PRIORITÉ]])</f>
        <v>n/a</v>
      </c>
      <c r="AA534" s="356">
        <f>IF(Tableau_Complet[[#This Row],[COÛTS DE REMPLACEMENT (dollars 2024) avant Taxes]]="","",Tableau_Complet[[#This Row],[COÛTS DE REMPLACEMENT (dollars 2024) avant Taxes]])</f>
        <v>0</v>
      </c>
      <c r="AB534" s="273" t="s">
        <v>121</v>
      </c>
      <c r="AC534" s="273" t="s">
        <v>127</v>
      </c>
      <c r="AD534" s="273" t="s">
        <v>127</v>
      </c>
      <c r="AE534" s="356">
        <f t="shared" si="104"/>
        <v>0</v>
      </c>
      <c r="AF534" s="356">
        <f t="shared" si="105"/>
        <v>0</v>
      </c>
      <c r="AG534" s="356">
        <f t="shared" si="106"/>
        <v>0</v>
      </c>
      <c r="AP534" s="22"/>
      <c r="AR534" s="23"/>
      <c r="AS534" s="13"/>
      <c r="AT534" s="22"/>
      <c r="AU534" s="23"/>
      <c r="AY534" s="14"/>
      <c r="AZ534" s="24"/>
    </row>
    <row r="535" spans="1:52" s="21" customFormat="1" ht="36" x14ac:dyDescent="0.25">
      <c r="A535" s="73"/>
      <c r="B535" s="73"/>
      <c r="C535" s="74" t="s">
        <v>548</v>
      </c>
      <c r="D535" s="74" t="s">
        <v>125</v>
      </c>
      <c r="E535" s="74"/>
      <c r="F535" s="74"/>
      <c r="G535" s="74">
        <v>0</v>
      </c>
      <c r="H535" s="75" t="s">
        <v>133</v>
      </c>
      <c r="I535" s="76"/>
      <c r="J535" s="77"/>
      <c r="K535" s="78"/>
      <c r="L535" s="79">
        <v>0</v>
      </c>
      <c r="M535" s="250" t="s">
        <v>134</v>
      </c>
      <c r="N535" s="337"/>
      <c r="O535" s="269"/>
      <c r="P535" s="346">
        <f t="shared" si="96"/>
        <v>0</v>
      </c>
      <c r="Q535" s="347">
        <f t="shared" si="97"/>
        <v>0</v>
      </c>
      <c r="R535" s="347">
        <f t="shared" si="98"/>
        <v>0</v>
      </c>
      <c r="S535" s="348">
        <f t="shared" si="99"/>
        <v>0</v>
      </c>
      <c r="T535" s="349">
        <f t="shared" si="100"/>
        <v>0</v>
      </c>
      <c r="U535" s="345">
        <f t="shared" si="101"/>
        <v>0</v>
      </c>
      <c r="V535" s="345">
        <f t="shared" si="102"/>
        <v>0</v>
      </c>
      <c r="W535" s="345">
        <f t="shared" si="103"/>
        <v>0</v>
      </c>
      <c r="X535" s="154" t="str">
        <f>""</f>
        <v/>
      </c>
      <c r="Y535" s="355" t="str">
        <f>IF(Tableau_Complet[[#This Row],[ÉLÉMENTS]]="","",Tableau_Complet[[#This Row],[ÉLÉMENTS]])</f>
        <v>Revêtements des terrasses extérieures</v>
      </c>
      <c r="Z535" s="356" t="str">
        <f>IF(Tableau_Complet[[#This Row],[NIVEAU DE PRIORITÉ]]="","",Tableau_Complet[[#This Row],[NIVEAU DE PRIORITÉ]])</f>
        <v>n/a</v>
      </c>
      <c r="AA535" s="356">
        <f>IF(Tableau_Complet[[#This Row],[COÛTS DE REMPLACEMENT (dollars 2024) avant Taxes]]="","",Tableau_Complet[[#This Row],[COÛTS DE REMPLACEMENT (dollars 2024) avant Taxes]])</f>
        <v>0</v>
      </c>
      <c r="AB535" s="273" t="s">
        <v>121</v>
      </c>
      <c r="AC535" s="273" t="s">
        <v>127</v>
      </c>
      <c r="AD535" s="273" t="s">
        <v>127</v>
      </c>
      <c r="AE535" s="356">
        <f t="shared" si="104"/>
        <v>0</v>
      </c>
      <c r="AF535" s="356">
        <f t="shared" si="105"/>
        <v>0</v>
      </c>
      <c r="AG535" s="356">
        <f t="shared" si="106"/>
        <v>0</v>
      </c>
      <c r="AP535" s="22"/>
      <c r="AR535" s="23"/>
      <c r="AS535" s="13"/>
      <c r="AT535" s="22"/>
      <c r="AU535" s="23"/>
      <c r="AY535" s="14"/>
      <c r="AZ535" s="24"/>
    </row>
    <row r="536" spans="1:52" s="21" customFormat="1" ht="36" x14ac:dyDescent="0.25">
      <c r="A536" s="73"/>
      <c r="B536" s="73"/>
      <c r="C536" s="74" t="s">
        <v>549</v>
      </c>
      <c r="D536" s="74" t="s">
        <v>125</v>
      </c>
      <c r="E536" s="74"/>
      <c r="F536" s="74"/>
      <c r="G536" s="74">
        <v>0</v>
      </c>
      <c r="H536" s="75" t="s">
        <v>133</v>
      </c>
      <c r="I536" s="76"/>
      <c r="J536" s="77"/>
      <c r="K536" s="78"/>
      <c r="L536" s="79">
        <v>0</v>
      </c>
      <c r="M536" s="250" t="s">
        <v>134</v>
      </c>
      <c r="N536" s="337"/>
      <c r="O536" s="269"/>
      <c r="P536" s="346">
        <f t="shared" si="96"/>
        <v>0</v>
      </c>
      <c r="Q536" s="347">
        <f t="shared" si="97"/>
        <v>0</v>
      </c>
      <c r="R536" s="347">
        <f t="shared" si="98"/>
        <v>0</v>
      </c>
      <c r="S536" s="348">
        <f t="shared" si="99"/>
        <v>0</v>
      </c>
      <c r="T536" s="349">
        <f t="shared" si="100"/>
        <v>0</v>
      </c>
      <c r="U536" s="345">
        <f t="shared" si="101"/>
        <v>0</v>
      </c>
      <c r="V536" s="345">
        <f t="shared" si="102"/>
        <v>0</v>
      </c>
      <c r="W536" s="345">
        <f t="shared" si="103"/>
        <v>0</v>
      </c>
      <c r="X536" s="154" t="str">
        <f>""</f>
        <v/>
      </c>
      <c r="Y536" s="355" t="str">
        <f>IF(Tableau_Complet[[#This Row],[ÉLÉMENTS]]="","",Tableau_Complet[[#This Row],[ÉLÉMENTS]])</f>
        <v>Infrastructure des terrasses extérieures</v>
      </c>
      <c r="Z536" s="356" t="str">
        <f>IF(Tableau_Complet[[#This Row],[NIVEAU DE PRIORITÉ]]="","",Tableau_Complet[[#This Row],[NIVEAU DE PRIORITÉ]])</f>
        <v>n/a</v>
      </c>
      <c r="AA536" s="356">
        <f>IF(Tableau_Complet[[#This Row],[COÛTS DE REMPLACEMENT (dollars 2024) avant Taxes]]="","",Tableau_Complet[[#This Row],[COÛTS DE REMPLACEMENT (dollars 2024) avant Taxes]])</f>
        <v>0</v>
      </c>
      <c r="AB536" s="273" t="s">
        <v>121</v>
      </c>
      <c r="AC536" s="273" t="s">
        <v>127</v>
      </c>
      <c r="AD536" s="273" t="s">
        <v>127</v>
      </c>
      <c r="AE536" s="356">
        <f t="shared" si="104"/>
        <v>0</v>
      </c>
      <c r="AF536" s="356">
        <f t="shared" si="105"/>
        <v>0</v>
      </c>
      <c r="AG536" s="356">
        <f t="shared" si="106"/>
        <v>0</v>
      </c>
      <c r="AP536" s="22"/>
      <c r="AR536" s="23"/>
      <c r="AS536" s="13"/>
      <c r="AT536" s="22"/>
      <c r="AU536" s="23"/>
      <c r="AY536" s="14"/>
      <c r="AZ536" s="24"/>
    </row>
    <row r="537" spans="1:52" s="137" customFormat="1" ht="75" customHeight="1" x14ac:dyDescent="0.25">
      <c r="A537" s="73"/>
      <c r="B537" s="73"/>
      <c r="C537" s="74"/>
      <c r="D537" s="74"/>
      <c r="E537" s="74"/>
      <c r="F537" s="74"/>
      <c r="G537" s="74"/>
      <c r="H537" s="75"/>
      <c r="I537" s="76"/>
      <c r="J537" s="77"/>
      <c r="K537" s="78"/>
      <c r="L537" s="79"/>
      <c r="M537" s="250"/>
      <c r="N537" s="337"/>
      <c r="O537" s="269"/>
      <c r="P537" s="346">
        <f t="shared" si="96"/>
        <v>0</v>
      </c>
      <c r="Q537" s="347">
        <f t="shared" si="97"/>
        <v>0</v>
      </c>
      <c r="R537" s="347">
        <f t="shared" si="98"/>
        <v>0</v>
      </c>
      <c r="S537" s="348">
        <f t="shared" si="99"/>
        <v>0</v>
      </c>
      <c r="T537" s="349">
        <f t="shared" si="100"/>
        <v>0</v>
      </c>
      <c r="U537" s="345">
        <f t="shared" si="101"/>
        <v>0</v>
      </c>
      <c r="V537" s="345">
        <f t="shared" si="102"/>
        <v>0</v>
      </c>
      <c r="W537" s="345">
        <f t="shared" si="103"/>
        <v>0</v>
      </c>
      <c r="X537" s="154" t="str">
        <f>""</f>
        <v/>
      </c>
      <c r="Y537" s="355" t="str">
        <f>IF(Tableau_Complet[[#This Row],[ÉLÉMENTS]]="","",Tableau_Complet[[#This Row],[ÉLÉMENTS]])</f>
        <v/>
      </c>
      <c r="Z537" s="356" t="str">
        <f>IF(Tableau_Complet[[#This Row],[NIVEAU DE PRIORITÉ]]="","",Tableau_Complet[[#This Row],[NIVEAU DE PRIORITÉ]])</f>
        <v/>
      </c>
      <c r="AA537" s="356" t="str">
        <f>IF(Tableau_Complet[[#This Row],[COÛTS DE REMPLACEMENT (dollars 2024) avant Taxes]]="","",Tableau_Complet[[#This Row],[COÛTS DE REMPLACEMENT (dollars 2024) avant Taxes]])</f>
        <v/>
      </c>
      <c r="AB537" s="273" t="s">
        <v>121</v>
      </c>
      <c r="AC537" s="273" t="s">
        <v>127</v>
      </c>
      <c r="AD537" s="273" t="s">
        <v>127</v>
      </c>
      <c r="AE537" s="356" t="str">
        <f t="shared" si="104"/>
        <v/>
      </c>
      <c r="AF537" s="356" t="str">
        <f t="shared" si="105"/>
        <v/>
      </c>
      <c r="AG537" s="356" t="str">
        <f t="shared" si="106"/>
        <v/>
      </c>
      <c r="AP537" s="138"/>
      <c r="AR537" s="139"/>
      <c r="AS537" s="140"/>
      <c r="AT537" s="138"/>
      <c r="AU537" s="139"/>
      <c r="AY537" s="141"/>
      <c r="AZ537" s="142"/>
    </row>
    <row r="538" spans="1:52" s="21" customFormat="1" ht="72" x14ac:dyDescent="0.25">
      <c r="A538" s="124" t="s">
        <v>550</v>
      </c>
      <c r="B538" s="124"/>
      <c r="C538" s="125" t="s">
        <v>551</v>
      </c>
      <c r="D538" s="125"/>
      <c r="E538" s="125"/>
      <c r="F538" s="125"/>
      <c r="G538" s="125"/>
      <c r="H538" s="126"/>
      <c r="I538" s="127"/>
      <c r="J538" s="128"/>
      <c r="K538" s="129"/>
      <c r="L538" s="130"/>
      <c r="M538" s="131"/>
      <c r="N538" s="132">
        <f>SUM(L539:L543)</f>
        <v>0</v>
      </c>
      <c r="O538" s="124"/>
      <c r="P538" s="121">
        <f t="shared" si="96"/>
        <v>0</v>
      </c>
      <c r="Q538" s="122">
        <f t="shared" si="97"/>
        <v>0</v>
      </c>
      <c r="R538" s="122">
        <f t="shared" si="98"/>
        <v>0</v>
      </c>
      <c r="S538" s="123">
        <f t="shared" si="99"/>
        <v>0</v>
      </c>
      <c r="T538" s="133">
        <f t="shared" si="100"/>
        <v>0</v>
      </c>
      <c r="U538" s="134">
        <f t="shared" si="101"/>
        <v>0</v>
      </c>
      <c r="V538" s="134">
        <f t="shared" si="102"/>
        <v>0</v>
      </c>
      <c r="W538" s="134">
        <f t="shared" si="103"/>
        <v>0</v>
      </c>
      <c r="X538" s="135" t="str">
        <f>""</f>
        <v/>
      </c>
      <c r="Y538" s="136" t="str">
        <f>IF(Tableau_Complet[[#This Row],[ÉLÉMENTS]]="","",Tableau_Complet[[#This Row],[ÉLÉMENTS]])</f>
        <v>MURS DE SOUTÈNEMENT, TALUS EN PIERRE, ETC.</v>
      </c>
      <c r="Z538" s="135" t="str">
        <f>IF(Tableau_Complet[[#This Row],[NIVEAU DE PRIORITÉ]]="","",Tableau_Complet[[#This Row],[NIVEAU DE PRIORITÉ]])</f>
        <v/>
      </c>
      <c r="AA538" s="135" t="str">
        <f>IF(Tableau_Complet[[#This Row],[COÛTS DE REMPLACEMENT (dollars 2024) avant Taxes]]="","",Tableau_Complet[[#This Row],[COÛTS DE REMPLACEMENT (dollars 2024) avant Taxes]])</f>
        <v/>
      </c>
      <c r="AB538" s="135" t="s">
        <v>121</v>
      </c>
      <c r="AC538" s="135" t="s">
        <v>121</v>
      </c>
      <c r="AD538" s="135" t="s">
        <v>121</v>
      </c>
      <c r="AE538" s="135" t="str">
        <f t="shared" si="104"/>
        <v/>
      </c>
      <c r="AF538" s="135" t="str">
        <f t="shared" si="105"/>
        <v/>
      </c>
      <c r="AG538" s="135" t="str">
        <f t="shared" si="106"/>
        <v/>
      </c>
      <c r="AP538" s="22"/>
      <c r="AR538" s="23"/>
      <c r="AS538" s="13"/>
      <c r="AT538" s="22"/>
      <c r="AU538" s="23"/>
      <c r="AY538" s="14"/>
      <c r="AZ538" s="24"/>
    </row>
    <row r="539" spans="1:52" s="21" customFormat="1" ht="36" x14ac:dyDescent="0.25">
      <c r="A539" s="73"/>
      <c r="B539" s="73"/>
      <c r="C539" s="74" t="s">
        <v>552</v>
      </c>
      <c r="D539" s="74" t="s">
        <v>125</v>
      </c>
      <c r="E539" s="74"/>
      <c r="F539" s="74"/>
      <c r="G539" s="74">
        <v>0</v>
      </c>
      <c r="H539" s="75" t="s">
        <v>133</v>
      </c>
      <c r="I539" s="76"/>
      <c r="J539" s="77"/>
      <c r="K539" s="78"/>
      <c r="L539" s="79">
        <v>0</v>
      </c>
      <c r="M539" s="250" t="s">
        <v>134</v>
      </c>
      <c r="N539" s="337"/>
      <c r="O539" s="269"/>
      <c r="P539" s="346">
        <f t="shared" si="96"/>
        <v>0</v>
      </c>
      <c r="Q539" s="347">
        <f t="shared" si="97"/>
        <v>0</v>
      </c>
      <c r="R539" s="347">
        <f t="shared" si="98"/>
        <v>0</v>
      </c>
      <c r="S539" s="348">
        <f t="shared" si="99"/>
        <v>0</v>
      </c>
      <c r="T539" s="349">
        <f t="shared" si="100"/>
        <v>0</v>
      </c>
      <c r="U539" s="345">
        <f t="shared" si="101"/>
        <v>0</v>
      </c>
      <c r="V539" s="345">
        <f t="shared" si="102"/>
        <v>0</v>
      </c>
      <c r="W539" s="345">
        <f t="shared" si="103"/>
        <v>0</v>
      </c>
      <c r="X539" s="154" t="str">
        <f>""</f>
        <v/>
      </c>
      <c r="Y539" s="355" t="str">
        <f>IF(Tableau_Complet[[#This Row],[ÉLÉMENTS]]="","",Tableau_Complet[[#This Row],[ÉLÉMENTS]])</f>
        <v>Construction des murs de soutènement</v>
      </c>
      <c r="Z539" s="356" t="str">
        <f>IF(Tableau_Complet[[#This Row],[NIVEAU DE PRIORITÉ]]="","",Tableau_Complet[[#This Row],[NIVEAU DE PRIORITÉ]])</f>
        <v>n/a</v>
      </c>
      <c r="AA539" s="356">
        <f>IF(Tableau_Complet[[#This Row],[COÛTS DE REMPLACEMENT (dollars 2024) avant Taxes]]="","",Tableau_Complet[[#This Row],[COÛTS DE REMPLACEMENT (dollars 2024) avant Taxes]])</f>
        <v>0</v>
      </c>
      <c r="AB539" s="273" t="s">
        <v>121</v>
      </c>
      <c r="AC539" s="273" t="s">
        <v>127</v>
      </c>
      <c r="AD539" s="273" t="s">
        <v>127</v>
      </c>
      <c r="AE539" s="356">
        <f t="shared" si="104"/>
        <v>0</v>
      </c>
      <c r="AF539" s="356">
        <f t="shared" si="105"/>
        <v>0</v>
      </c>
      <c r="AG539" s="356">
        <f t="shared" si="106"/>
        <v>0</v>
      </c>
      <c r="AP539" s="22"/>
      <c r="AR539" s="23"/>
      <c r="AS539" s="13"/>
      <c r="AT539" s="22"/>
      <c r="AU539" s="23"/>
      <c r="AY539" s="14"/>
      <c r="AZ539" s="24"/>
    </row>
    <row r="540" spans="1:52" s="21" customFormat="1" ht="36" x14ac:dyDescent="0.25">
      <c r="A540" s="73"/>
      <c r="B540" s="73"/>
      <c r="C540" s="74" t="s">
        <v>553</v>
      </c>
      <c r="D540" s="74" t="s">
        <v>125</v>
      </c>
      <c r="E540" s="74"/>
      <c r="F540" s="74"/>
      <c r="G540" s="74">
        <v>0</v>
      </c>
      <c r="H540" s="75" t="s">
        <v>133</v>
      </c>
      <c r="I540" s="76"/>
      <c r="J540" s="77"/>
      <c r="K540" s="78"/>
      <c r="L540" s="79">
        <v>0</v>
      </c>
      <c r="M540" s="250" t="s">
        <v>134</v>
      </c>
      <c r="N540" s="337"/>
      <c r="O540" s="269"/>
      <c r="P540" s="346">
        <f t="shared" si="96"/>
        <v>0</v>
      </c>
      <c r="Q540" s="347">
        <f t="shared" si="97"/>
        <v>0</v>
      </c>
      <c r="R540" s="347">
        <f t="shared" si="98"/>
        <v>0</v>
      </c>
      <c r="S540" s="348">
        <f t="shared" si="99"/>
        <v>0</v>
      </c>
      <c r="T540" s="349">
        <f t="shared" si="100"/>
        <v>0</v>
      </c>
      <c r="U540" s="345">
        <f t="shared" si="101"/>
        <v>0</v>
      </c>
      <c r="V540" s="345">
        <f t="shared" si="102"/>
        <v>0</v>
      </c>
      <c r="W540" s="345">
        <f t="shared" si="103"/>
        <v>0</v>
      </c>
      <c r="X540" s="154" t="str">
        <f>""</f>
        <v/>
      </c>
      <c r="Y540" s="355" t="str">
        <f>IF(Tableau_Complet[[#This Row],[ÉLÉMENTS]]="","",Tableau_Complet[[#This Row],[ÉLÉMENTS]])</f>
        <v>Infrastructure des murs de soutènement</v>
      </c>
      <c r="Z540" s="356" t="str">
        <f>IF(Tableau_Complet[[#This Row],[NIVEAU DE PRIORITÉ]]="","",Tableau_Complet[[#This Row],[NIVEAU DE PRIORITÉ]])</f>
        <v>n/a</v>
      </c>
      <c r="AA540" s="356">
        <f>IF(Tableau_Complet[[#This Row],[COÛTS DE REMPLACEMENT (dollars 2024) avant Taxes]]="","",Tableau_Complet[[#This Row],[COÛTS DE REMPLACEMENT (dollars 2024) avant Taxes]])</f>
        <v>0</v>
      </c>
      <c r="AB540" s="273" t="s">
        <v>121</v>
      </c>
      <c r="AC540" s="273" t="s">
        <v>127</v>
      </c>
      <c r="AD540" s="273" t="s">
        <v>127</v>
      </c>
      <c r="AE540" s="356">
        <f t="shared" si="104"/>
        <v>0</v>
      </c>
      <c r="AF540" s="356">
        <f t="shared" si="105"/>
        <v>0</v>
      </c>
      <c r="AG540" s="356">
        <f t="shared" si="106"/>
        <v>0</v>
      </c>
      <c r="AP540" s="22"/>
      <c r="AR540" s="23"/>
      <c r="AS540" s="13"/>
      <c r="AT540" s="22"/>
      <c r="AU540" s="23"/>
      <c r="AY540" s="14"/>
      <c r="AZ540" s="24"/>
    </row>
    <row r="541" spans="1:52" s="21" customFormat="1" ht="36" x14ac:dyDescent="0.25">
      <c r="A541" s="73"/>
      <c r="B541" s="73"/>
      <c r="C541" s="74" t="s">
        <v>554</v>
      </c>
      <c r="D541" s="74" t="s">
        <v>125</v>
      </c>
      <c r="E541" s="74"/>
      <c r="F541" s="74"/>
      <c r="G541" s="74">
        <v>0</v>
      </c>
      <c r="H541" s="75" t="s">
        <v>133</v>
      </c>
      <c r="I541" s="76"/>
      <c r="J541" s="77"/>
      <c r="K541" s="78"/>
      <c r="L541" s="79">
        <v>0</v>
      </c>
      <c r="M541" s="250" t="s">
        <v>134</v>
      </c>
      <c r="N541" s="337"/>
      <c r="O541" s="269"/>
      <c r="P541" s="346">
        <f t="shared" si="96"/>
        <v>0</v>
      </c>
      <c r="Q541" s="347">
        <f t="shared" si="97"/>
        <v>0</v>
      </c>
      <c r="R541" s="347">
        <f t="shared" si="98"/>
        <v>0</v>
      </c>
      <c r="S541" s="348">
        <f t="shared" si="99"/>
        <v>0</v>
      </c>
      <c r="T541" s="349">
        <f t="shared" si="100"/>
        <v>0</v>
      </c>
      <c r="U541" s="345">
        <f t="shared" si="101"/>
        <v>0</v>
      </c>
      <c r="V541" s="345">
        <f t="shared" si="102"/>
        <v>0</v>
      </c>
      <c r="W541" s="345">
        <f t="shared" si="103"/>
        <v>0</v>
      </c>
      <c r="X541" s="154" t="str">
        <f>""</f>
        <v/>
      </c>
      <c r="Y541" s="355" t="str">
        <f>IF(Tableau_Complet[[#This Row],[ÉLÉMENTS]]="","",Tableau_Complet[[#This Row],[ÉLÉMENTS]])</f>
        <v>Garde-corps aux murs de soutènement</v>
      </c>
      <c r="Z541" s="356" t="str">
        <f>IF(Tableau_Complet[[#This Row],[NIVEAU DE PRIORITÉ]]="","",Tableau_Complet[[#This Row],[NIVEAU DE PRIORITÉ]])</f>
        <v>n/a</v>
      </c>
      <c r="AA541" s="356">
        <f>IF(Tableau_Complet[[#This Row],[COÛTS DE REMPLACEMENT (dollars 2024) avant Taxes]]="","",Tableau_Complet[[#This Row],[COÛTS DE REMPLACEMENT (dollars 2024) avant Taxes]])</f>
        <v>0</v>
      </c>
      <c r="AB541" s="273" t="s">
        <v>121</v>
      </c>
      <c r="AC541" s="273" t="s">
        <v>127</v>
      </c>
      <c r="AD541" s="273" t="s">
        <v>127</v>
      </c>
      <c r="AE541" s="356">
        <f t="shared" si="104"/>
        <v>0</v>
      </c>
      <c r="AF541" s="356">
        <f t="shared" si="105"/>
        <v>0</v>
      </c>
      <c r="AG541" s="356">
        <f t="shared" si="106"/>
        <v>0</v>
      </c>
      <c r="AP541" s="22"/>
      <c r="AR541" s="23"/>
      <c r="AS541" s="13"/>
      <c r="AT541" s="22"/>
      <c r="AU541" s="23"/>
      <c r="AY541" s="14"/>
      <c r="AZ541" s="24"/>
    </row>
    <row r="542" spans="1:52" s="21" customFormat="1" ht="18" x14ac:dyDescent="0.25">
      <c r="A542" s="73"/>
      <c r="B542" s="73"/>
      <c r="C542" s="74" t="s">
        <v>555</v>
      </c>
      <c r="D542" s="74" t="s">
        <v>125</v>
      </c>
      <c r="E542" s="74"/>
      <c r="F542" s="74"/>
      <c r="G542" s="74">
        <v>0</v>
      </c>
      <c r="H542" s="75" t="s">
        <v>133</v>
      </c>
      <c r="I542" s="76"/>
      <c r="J542" s="77"/>
      <c r="K542" s="78"/>
      <c r="L542" s="79">
        <v>0</v>
      </c>
      <c r="M542" s="250" t="s">
        <v>134</v>
      </c>
      <c r="N542" s="337"/>
      <c r="O542" s="269"/>
      <c r="P542" s="346">
        <f t="shared" si="96"/>
        <v>0</v>
      </c>
      <c r="Q542" s="347">
        <f t="shared" si="97"/>
        <v>0</v>
      </c>
      <c r="R542" s="347">
        <f t="shared" si="98"/>
        <v>0</v>
      </c>
      <c r="S542" s="348">
        <f t="shared" si="99"/>
        <v>0</v>
      </c>
      <c r="T542" s="349">
        <f t="shared" si="100"/>
        <v>0</v>
      </c>
      <c r="U542" s="345">
        <f t="shared" si="101"/>
        <v>0</v>
      </c>
      <c r="V542" s="345">
        <f t="shared" si="102"/>
        <v>0</v>
      </c>
      <c r="W542" s="345">
        <f t="shared" si="103"/>
        <v>0</v>
      </c>
      <c r="X542" s="154" t="str">
        <f>""</f>
        <v/>
      </c>
      <c r="Y542" s="355" t="str">
        <f>IF(Tableau_Complet[[#This Row],[ÉLÉMENTS]]="","",Tableau_Complet[[#This Row],[ÉLÉMENTS]])</f>
        <v>Margelles, murets, etc.</v>
      </c>
      <c r="Z542" s="356" t="str">
        <f>IF(Tableau_Complet[[#This Row],[NIVEAU DE PRIORITÉ]]="","",Tableau_Complet[[#This Row],[NIVEAU DE PRIORITÉ]])</f>
        <v>n/a</v>
      </c>
      <c r="AA542" s="356">
        <f>IF(Tableau_Complet[[#This Row],[COÛTS DE REMPLACEMENT (dollars 2024) avant Taxes]]="","",Tableau_Complet[[#This Row],[COÛTS DE REMPLACEMENT (dollars 2024) avant Taxes]])</f>
        <v>0</v>
      </c>
      <c r="AB542" s="273" t="s">
        <v>121</v>
      </c>
      <c r="AC542" s="273" t="s">
        <v>127</v>
      </c>
      <c r="AD542" s="273" t="s">
        <v>127</v>
      </c>
      <c r="AE542" s="356">
        <f t="shared" si="104"/>
        <v>0</v>
      </c>
      <c r="AF542" s="356">
        <f t="shared" si="105"/>
        <v>0</v>
      </c>
      <c r="AG542" s="356">
        <f t="shared" si="106"/>
        <v>0</v>
      </c>
      <c r="AP542" s="22"/>
      <c r="AR542" s="23"/>
      <c r="AS542" s="13"/>
      <c r="AT542" s="22"/>
      <c r="AU542" s="23"/>
      <c r="AY542" s="14"/>
      <c r="AZ542" s="24"/>
    </row>
    <row r="543" spans="1:52" s="137" customFormat="1" ht="75" customHeight="1" x14ac:dyDescent="0.25">
      <c r="A543" s="73"/>
      <c r="B543" s="73"/>
      <c r="C543" s="74"/>
      <c r="D543" s="74"/>
      <c r="E543" s="74"/>
      <c r="F543" s="74"/>
      <c r="G543" s="74"/>
      <c r="H543" s="75"/>
      <c r="I543" s="76"/>
      <c r="J543" s="77"/>
      <c r="K543" s="78"/>
      <c r="L543" s="79"/>
      <c r="M543" s="250"/>
      <c r="N543" s="337"/>
      <c r="O543" s="269"/>
      <c r="P543" s="346">
        <f t="shared" si="96"/>
        <v>0</v>
      </c>
      <c r="Q543" s="347">
        <f t="shared" si="97"/>
        <v>0</v>
      </c>
      <c r="R543" s="347">
        <f t="shared" si="98"/>
        <v>0</v>
      </c>
      <c r="S543" s="348">
        <f t="shared" si="99"/>
        <v>0</v>
      </c>
      <c r="T543" s="349">
        <f t="shared" si="100"/>
        <v>0</v>
      </c>
      <c r="U543" s="345">
        <f t="shared" si="101"/>
        <v>0</v>
      </c>
      <c r="V543" s="345">
        <f t="shared" si="102"/>
        <v>0</v>
      </c>
      <c r="W543" s="345">
        <f t="shared" si="103"/>
        <v>0</v>
      </c>
      <c r="X543" s="154" t="str">
        <f>""</f>
        <v/>
      </c>
      <c r="Y543" s="355" t="str">
        <f>IF(Tableau_Complet[[#This Row],[ÉLÉMENTS]]="","",Tableau_Complet[[#This Row],[ÉLÉMENTS]])</f>
        <v/>
      </c>
      <c r="Z543" s="356" t="str">
        <f>IF(Tableau_Complet[[#This Row],[NIVEAU DE PRIORITÉ]]="","",Tableau_Complet[[#This Row],[NIVEAU DE PRIORITÉ]])</f>
        <v/>
      </c>
      <c r="AA543" s="356" t="str">
        <f>IF(Tableau_Complet[[#This Row],[COÛTS DE REMPLACEMENT (dollars 2024) avant Taxes]]="","",Tableau_Complet[[#This Row],[COÛTS DE REMPLACEMENT (dollars 2024) avant Taxes]])</f>
        <v/>
      </c>
      <c r="AB543" s="273" t="s">
        <v>121</v>
      </c>
      <c r="AC543" s="273" t="s">
        <v>127</v>
      </c>
      <c r="AD543" s="273" t="s">
        <v>127</v>
      </c>
      <c r="AE543" s="356" t="str">
        <f t="shared" si="104"/>
        <v/>
      </c>
      <c r="AF543" s="356" t="str">
        <f t="shared" si="105"/>
        <v/>
      </c>
      <c r="AG543" s="356" t="str">
        <f t="shared" si="106"/>
        <v/>
      </c>
      <c r="AP543" s="138"/>
      <c r="AR543" s="139"/>
      <c r="AS543" s="140"/>
      <c r="AT543" s="138"/>
      <c r="AU543" s="139"/>
      <c r="AY543" s="141"/>
      <c r="AZ543" s="142"/>
    </row>
    <row r="544" spans="1:52" s="21" customFormat="1" ht="36" x14ac:dyDescent="0.25">
      <c r="A544" s="124" t="s">
        <v>556</v>
      </c>
      <c r="B544" s="124"/>
      <c r="C544" s="125" t="s">
        <v>557</v>
      </c>
      <c r="D544" s="125"/>
      <c r="E544" s="125"/>
      <c r="F544" s="125"/>
      <c r="G544" s="125"/>
      <c r="H544" s="126"/>
      <c r="I544" s="127"/>
      <c r="J544" s="128"/>
      <c r="K544" s="129"/>
      <c r="L544" s="130"/>
      <c r="M544" s="131"/>
      <c r="N544" s="132">
        <f>SUM(L545:L549)</f>
        <v>0</v>
      </c>
      <c r="O544" s="124"/>
      <c r="P544" s="121">
        <f t="shared" si="96"/>
        <v>0</v>
      </c>
      <c r="Q544" s="122">
        <f t="shared" si="97"/>
        <v>0</v>
      </c>
      <c r="R544" s="122">
        <f t="shared" si="98"/>
        <v>0</v>
      </c>
      <c r="S544" s="123">
        <f t="shared" si="99"/>
        <v>0</v>
      </c>
      <c r="T544" s="133">
        <f t="shared" si="100"/>
        <v>0</v>
      </c>
      <c r="U544" s="134">
        <f t="shared" si="101"/>
        <v>0</v>
      </c>
      <c r="V544" s="134">
        <f t="shared" si="102"/>
        <v>0</v>
      </c>
      <c r="W544" s="134">
        <f t="shared" si="103"/>
        <v>0</v>
      </c>
      <c r="X544" s="135" t="str">
        <f>""</f>
        <v/>
      </c>
      <c r="Y544" s="136" t="str">
        <f>IF(Tableau_Complet[[#This Row],[ÉLÉMENTS]]="","",Tableau_Complet[[#This Row],[ÉLÉMENTS]])</f>
        <v>REMISES ET AUTRES CONSTRUCTIONS</v>
      </c>
      <c r="Z544" s="135" t="str">
        <f>IF(Tableau_Complet[[#This Row],[NIVEAU DE PRIORITÉ]]="","",Tableau_Complet[[#This Row],[NIVEAU DE PRIORITÉ]])</f>
        <v/>
      </c>
      <c r="AA544" s="135" t="str">
        <f>IF(Tableau_Complet[[#This Row],[COÛTS DE REMPLACEMENT (dollars 2024) avant Taxes]]="","",Tableau_Complet[[#This Row],[COÛTS DE REMPLACEMENT (dollars 2024) avant Taxes]])</f>
        <v/>
      </c>
      <c r="AB544" s="135" t="s">
        <v>121</v>
      </c>
      <c r="AC544" s="135" t="s">
        <v>121</v>
      </c>
      <c r="AD544" s="135" t="s">
        <v>121</v>
      </c>
      <c r="AE544" s="135" t="str">
        <f t="shared" si="104"/>
        <v/>
      </c>
      <c r="AF544" s="135" t="str">
        <f t="shared" si="105"/>
        <v/>
      </c>
      <c r="AG544" s="135" t="str">
        <f t="shared" si="106"/>
        <v/>
      </c>
      <c r="AP544" s="22"/>
      <c r="AR544" s="23"/>
      <c r="AS544" s="13"/>
      <c r="AT544" s="22"/>
      <c r="AU544" s="23"/>
      <c r="AY544" s="14"/>
      <c r="AZ544" s="24"/>
    </row>
    <row r="545" spans="1:52" s="21" customFormat="1" ht="36" x14ac:dyDescent="0.25">
      <c r="A545" s="73"/>
      <c r="B545" s="73"/>
      <c r="C545" s="74" t="s">
        <v>558</v>
      </c>
      <c r="D545" s="74" t="s">
        <v>132</v>
      </c>
      <c r="E545" s="74"/>
      <c r="F545" s="74"/>
      <c r="G545" s="74">
        <v>0</v>
      </c>
      <c r="H545" s="75" t="s">
        <v>133</v>
      </c>
      <c r="I545" s="76"/>
      <c r="J545" s="77"/>
      <c r="K545" s="78"/>
      <c r="L545" s="79">
        <v>0</v>
      </c>
      <c r="M545" s="250" t="s">
        <v>134</v>
      </c>
      <c r="N545" s="337"/>
      <c r="O545" s="269"/>
      <c r="P545" s="346">
        <f t="shared" si="96"/>
        <v>0</v>
      </c>
      <c r="Q545" s="347">
        <f t="shared" si="97"/>
        <v>0</v>
      </c>
      <c r="R545" s="347">
        <f t="shared" si="98"/>
        <v>0</v>
      </c>
      <c r="S545" s="348">
        <f t="shared" si="99"/>
        <v>0</v>
      </c>
      <c r="T545" s="349">
        <f t="shared" si="100"/>
        <v>0</v>
      </c>
      <c r="U545" s="345">
        <f t="shared" si="101"/>
        <v>0</v>
      </c>
      <c r="V545" s="345">
        <f t="shared" si="102"/>
        <v>0</v>
      </c>
      <c r="W545" s="345">
        <f t="shared" si="103"/>
        <v>0</v>
      </c>
      <c r="X545" s="154" t="str">
        <f>""</f>
        <v/>
      </c>
      <c r="Y545" s="355" t="str">
        <f>IF(Tableau_Complet[[#This Row],[ÉLÉMENTS]]="","",Tableau_Complet[[#This Row],[ÉLÉMENTS]])</f>
        <v>Remises pour locataires</v>
      </c>
      <c r="Z545" s="356" t="str">
        <f>IF(Tableau_Complet[[#This Row],[NIVEAU DE PRIORITÉ]]="","",Tableau_Complet[[#This Row],[NIVEAU DE PRIORITÉ]])</f>
        <v>n/a</v>
      </c>
      <c r="AA545" s="356">
        <f>IF(Tableau_Complet[[#This Row],[COÛTS DE REMPLACEMENT (dollars 2024) avant Taxes]]="","",Tableau_Complet[[#This Row],[COÛTS DE REMPLACEMENT (dollars 2024) avant Taxes]])</f>
        <v>0</v>
      </c>
      <c r="AB545" s="273" t="s">
        <v>121</v>
      </c>
      <c r="AC545" s="273" t="s">
        <v>127</v>
      </c>
      <c r="AD545" s="273" t="s">
        <v>127</v>
      </c>
      <c r="AE545" s="356">
        <f t="shared" si="104"/>
        <v>0</v>
      </c>
      <c r="AF545" s="356">
        <f t="shared" si="105"/>
        <v>0</v>
      </c>
      <c r="AG545" s="356">
        <f t="shared" si="106"/>
        <v>0</v>
      </c>
      <c r="AP545" s="22"/>
      <c r="AR545" s="23"/>
      <c r="AS545" s="13"/>
      <c r="AT545" s="22"/>
      <c r="AU545" s="23"/>
      <c r="AY545" s="14"/>
      <c r="AZ545" s="24"/>
    </row>
    <row r="546" spans="1:52" s="21" customFormat="1" ht="18" x14ac:dyDescent="0.25">
      <c r="A546" s="73"/>
      <c r="B546" s="73"/>
      <c r="C546" s="74" t="s">
        <v>559</v>
      </c>
      <c r="D546" s="74" t="s">
        <v>132</v>
      </c>
      <c r="E546" s="74"/>
      <c r="F546" s="74"/>
      <c r="G546" s="74">
        <v>0</v>
      </c>
      <c r="H546" s="75" t="s">
        <v>133</v>
      </c>
      <c r="I546" s="76"/>
      <c r="J546" s="77"/>
      <c r="K546" s="78"/>
      <c r="L546" s="79">
        <v>0</v>
      </c>
      <c r="M546" s="250" t="s">
        <v>134</v>
      </c>
      <c r="N546" s="337"/>
      <c r="O546" s="269"/>
      <c r="P546" s="346">
        <f t="shared" si="96"/>
        <v>0</v>
      </c>
      <c r="Q546" s="347">
        <f t="shared" si="97"/>
        <v>0</v>
      </c>
      <c r="R546" s="347">
        <f t="shared" si="98"/>
        <v>0</v>
      </c>
      <c r="S546" s="348">
        <f t="shared" si="99"/>
        <v>0</v>
      </c>
      <c r="T546" s="349">
        <f t="shared" si="100"/>
        <v>0</v>
      </c>
      <c r="U546" s="345">
        <f t="shared" si="101"/>
        <v>0</v>
      </c>
      <c r="V546" s="345">
        <f t="shared" si="102"/>
        <v>0</v>
      </c>
      <c r="W546" s="345">
        <f t="shared" si="103"/>
        <v>0</v>
      </c>
      <c r="X546" s="154" t="str">
        <f>""</f>
        <v/>
      </c>
      <c r="Y546" s="355" t="str">
        <f>IF(Tableau_Complet[[#This Row],[ÉLÉMENTS]]="","",Tableau_Complet[[#This Row],[ÉLÉMENTS]])</f>
        <v>Remises pour entretien</v>
      </c>
      <c r="Z546" s="356" t="str">
        <f>IF(Tableau_Complet[[#This Row],[NIVEAU DE PRIORITÉ]]="","",Tableau_Complet[[#This Row],[NIVEAU DE PRIORITÉ]])</f>
        <v>n/a</v>
      </c>
      <c r="AA546" s="356">
        <f>IF(Tableau_Complet[[#This Row],[COÛTS DE REMPLACEMENT (dollars 2024) avant Taxes]]="","",Tableau_Complet[[#This Row],[COÛTS DE REMPLACEMENT (dollars 2024) avant Taxes]])</f>
        <v>0</v>
      </c>
      <c r="AB546" s="273" t="s">
        <v>121</v>
      </c>
      <c r="AC546" s="273" t="s">
        <v>127</v>
      </c>
      <c r="AD546" s="273" t="s">
        <v>127</v>
      </c>
      <c r="AE546" s="356">
        <f t="shared" si="104"/>
        <v>0</v>
      </c>
      <c r="AF546" s="356">
        <f t="shared" si="105"/>
        <v>0</v>
      </c>
      <c r="AG546" s="356">
        <f t="shared" si="106"/>
        <v>0</v>
      </c>
      <c r="AP546" s="22"/>
      <c r="AR546" s="23"/>
      <c r="AS546" s="13"/>
      <c r="AT546" s="22"/>
      <c r="AU546" s="23"/>
      <c r="AY546" s="14"/>
      <c r="AZ546" s="24"/>
    </row>
    <row r="547" spans="1:52" s="21" customFormat="1" ht="36" x14ac:dyDescent="0.25">
      <c r="A547" s="73"/>
      <c r="B547" s="73"/>
      <c r="C547" s="74" t="s">
        <v>560</v>
      </c>
      <c r="D547" s="74" t="s">
        <v>132</v>
      </c>
      <c r="E547" s="74"/>
      <c r="F547" s="74"/>
      <c r="G547" s="74">
        <v>0</v>
      </c>
      <c r="H547" s="75" t="s">
        <v>133</v>
      </c>
      <c r="I547" s="76"/>
      <c r="J547" s="77"/>
      <c r="K547" s="78"/>
      <c r="L547" s="79">
        <v>0</v>
      </c>
      <c r="M547" s="250" t="s">
        <v>134</v>
      </c>
      <c r="N547" s="337"/>
      <c r="O547" s="269"/>
      <c r="P547" s="346">
        <f t="shared" si="96"/>
        <v>0</v>
      </c>
      <c r="Q547" s="347">
        <f t="shared" si="97"/>
        <v>0</v>
      </c>
      <c r="R547" s="347">
        <f t="shared" si="98"/>
        <v>0</v>
      </c>
      <c r="S547" s="348">
        <f t="shared" si="99"/>
        <v>0</v>
      </c>
      <c r="T547" s="349">
        <f t="shared" si="100"/>
        <v>0</v>
      </c>
      <c r="U547" s="345">
        <f t="shared" si="101"/>
        <v>0</v>
      </c>
      <c r="V547" s="345">
        <f t="shared" si="102"/>
        <v>0</v>
      </c>
      <c r="W547" s="345">
        <f t="shared" si="103"/>
        <v>0</v>
      </c>
      <c r="X547" s="154" t="str">
        <f>""</f>
        <v/>
      </c>
      <c r="Y547" s="355" t="str">
        <f>IF(Tableau_Complet[[#This Row],[ÉLÉMENTS]]="","",Tableau_Complet[[#This Row],[ÉLÉMENTS]])</f>
        <v>Conteneurs à déchets {construction)</v>
      </c>
      <c r="Z547" s="356" t="str">
        <f>IF(Tableau_Complet[[#This Row],[NIVEAU DE PRIORITÉ]]="","",Tableau_Complet[[#This Row],[NIVEAU DE PRIORITÉ]])</f>
        <v>n/a</v>
      </c>
      <c r="AA547" s="356">
        <f>IF(Tableau_Complet[[#This Row],[COÛTS DE REMPLACEMENT (dollars 2024) avant Taxes]]="","",Tableau_Complet[[#This Row],[COÛTS DE REMPLACEMENT (dollars 2024) avant Taxes]])</f>
        <v>0</v>
      </c>
      <c r="AB547" s="273" t="s">
        <v>121</v>
      </c>
      <c r="AC547" s="273" t="s">
        <v>127</v>
      </c>
      <c r="AD547" s="273" t="s">
        <v>127</v>
      </c>
      <c r="AE547" s="356">
        <f t="shared" si="104"/>
        <v>0</v>
      </c>
      <c r="AF547" s="356">
        <f t="shared" si="105"/>
        <v>0</v>
      </c>
      <c r="AG547" s="356">
        <f t="shared" si="106"/>
        <v>0</v>
      </c>
      <c r="AP547" s="22"/>
      <c r="AR547" s="23"/>
      <c r="AS547" s="13"/>
      <c r="AT547" s="22"/>
      <c r="AU547" s="23"/>
      <c r="AY547" s="14"/>
      <c r="AZ547" s="24"/>
    </row>
    <row r="548" spans="1:52" s="21" customFormat="1" ht="18" x14ac:dyDescent="0.25">
      <c r="A548" s="73"/>
      <c r="B548" s="73"/>
      <c r="C548" s="74" t="s">
        <v>561</v>
      </c>
      <c r="D548" s="74" t="s">
        <v>132</v>
      </c>
      <c r="E548" s="74"/>
      <c r="F548" s="74"/>
      <c r="G548" s="74">
        <v>0</v>
      </c>
      <c r="H548" s="75" t="s">
        <v>133</v>
      </c>
      <c r="I548" s="76"/>
      <c r="J548" s="77"/>
      <c r="K548" s="78"/>
      <c r="L548" s="79">
        <v>0</v>
      </c>
      <c r="M548" s="250" t="s">
        <v>134</v>
      </c>
      <c r="N548" s="337"/>
      <c r="O548" s="269"/>
      <c r="P548" s="346">
        <f t="shared" si="96"/>
        <v>0</v>
      </c>
      <c r="Q548" s="347">
        <f t="shared" si="97"/>
        <v>0</v>
      </c>
      <c r="R548" s="347">
        <f t="shared" si="98"/>
        <v>0</v>
      </c>
      <c r="S548" s="348">
        <f t="shared" si="99"/>
        <v>0</v>
      </c>
      <c r="T548" s="349">
        <f t="shared" si="100"/>
        <v>0</v>
      </c>
      <c r="U548" s="345">
        <f t="shared" si="101"/>
        <v>0</v>
      </c>
      <c r="V548" s="345">
        <f t="shared" si="102"/>
        <v>0</v>
      </c>
      <c r="W548" s="345">
        <f t="shared" si="103"/>
        <v>0</v>
      </c>
      <c r="X548" s="154" t="str">
        <f>""</f>
        <v/>
      </c>
      <c r="Y548" s="355" t="str">
        <f>IF(Tableau_Complet[[#This Row],[ÉLÉMENTS]]="","",Tableau_Complet[[#This Row],[ÉLÉMENTS]])</f>
        <v>Ajouts au bâtiment</v>
      </c>
      <c r="Z548" s="356" t="str">
        <f>IF(Tableau_Complet[[#This Row],[NIVEAU DE PRIORITÉ]]="","",Tableau_Complet[[#This Row],[NIVEAU DE PRIORITÉ]])</f>
        <v>n/a</v>
      </c>
      <c r="AA548" s="356">
        <f>IF(Tableau_Complet[[#This Row],[COÛTS DE REMPLACEMENT (dollars 2024) avant Taxes]]="","",Tableau_Complet[[#This Row],[COÛTS DE REMPLACEMENT (dollars 2024) avant Taxes]])</f>
        <v>0</v>
      </c>
      <c r="AB548" s="273" t="s">
        <v>121</v>
      </c>
      <c r="AC548" s="273" t="s">
        <v>127</v>
      </c>
      <c r="AD548" s="273" t="s">
        <v>127</v>
      </c>
      <c r="AE548" s="356">
        <f t="shared" si="104"/>
        <v>0</v>
      </c>
      <c r="AF548" s="356">
        <f t="shared" si="105"/>
        <v>0</v>
      </c>
      <c r="AG548" s="356">
        <f t="shared" si="106"/>
        <v>0</v>
      </c>
      <c r="AP548" s="22"/>
      <c r="AR548" s="23"/>
      <c r="AS548" s="13"/>
      <c r="AT548" s="22"/>
      <c r="AU548" s="23"/>
      <c r="AY548" s="14"/>
      <c r="AZ548" s="24"/>
    </row>
    <row r="549" spans="1:52" s="21" customFormat="1" ht="18" x14ac:dyDescent="0.25">
      <c r="A549" s="73"/>
      <c r="B549" s="73"/>
      <c r="C549" s="74"/>
      <c r="D549" s="74"/>
      <c r="E549" s="74"/>
      <c r="F549" s="74"/>
      <c r="G549" s="74"/>
      <c r="H549" s="75"/>
      <c r="I549" s="76"/>
      <c r="J549" s="77"/>
      <c r="K549" s="78"/>
      <c r="L549" s="79"/>
      <c r="M549" s="250"/>
      <c r="N549" s="337"/>
      <c r="O549" s="269"/>
      <c r="P549" s="346">
        <f t="shared" si="96"/>
        <v>0</v>
      </c>
      <c r="Q549" s="347">
        <f t="shared" si="97"/>
        <v>0</v>
      </c>
      <c r="R549" s="347">
        <f t="shared" si="98"/>
        <v>0</v>
      </c>
      <c r="S549" s="348">
        <f t="shared" si="99"/>
        <v>0</v>
      </c>
      <c r="T549" s="349">
        <f t="shared" si="100"/>
        <v>0</v>
      </c>
      <c r="U549" s="345">
        <f t="shared" si="101"/>
        <v>0</v>
      </c>
      <c r="V549" s="345">
        <f t="shared" si="102"/>
        <v>0</v>
      </c>
      <c r="W549" s="345">
        <f t="shared" si="103"/>
        <v>0</v>
      </c>
      <c r="X549" s="154" t="str">
        <f>""</f>
        <v/>
      </c>
      <c r="Y549" s="355" t="str">
        <f>IF(Tableau_Complet[[#This Row],[ÉLÉMENTS]]="","",Tableau_Complet[[#This Row],[ÉLÉMENTS]])</f>
        <v/>
      </c>
      <c r="Z549" s="356" t="str">
        <f>IF(Tableau_Complet[[#This Row],[NIVEAU DE PRIORITÉ]]="","",Tableau_Complet[[#This Row],[NIVEAU DE PRIORITÉ]])</f>
        <v/>
      </c>
      <c r="AA549" s="356" t="str">
        <f>IF(Tableau_Complet[[#This Row],[COÛTS DE REMPLACEMENT (dollars 2024) avant Taxes]]="","",Tableau_Complet[[#This Row],[COÛTS DE REMPLACEMENT (dollars 2024) avant Taxes]])</f>
        <v/>
      </c>
      <c r="AB549" s="273" t="s">
        <v>121</v>
      </c>
      <c r="AC549" s="273" t="s">
        <v>127</v>
      </c>
      <c r="AD549" s="273" t="s">
        <v>127</v>
      </c>
      <c r="AE549" s="356" t="str">
        <f t="shared" si="104"/>
        <v/>
      </c>
      <c r="AF549" s="356" t="str">
        <f t="shared" si="105"/>
        <v/>
      </c>
      <c r="AG549" s="356" t="str">
        <f t="shared" si="106"/>
        <v/>
      </c>
      <c r="AP549" s="22"/>
      <c r="AR549" s="23"/>
      <c r="AS549" s="13"/>
      <c r="AT549" s="22"/>
      <c r="AU549" s="23"/>
      <c r="AY549" s="14"/>
      <c r="AZ549" s="24"/>
    </row>
    <row r="550" spans="1:52" s="21" customFormat="1" ht="72" x14ac:dyDescent="0.25">
      <c r="A550" s="124" t="s">
        <v>562</v>
      </c>
      <c r="B550" s="124"/>
      <c r="C550" s="125" t="s">
        <v>563</v>
      </c>
      <c r="D550" s="125"/>
      <c r="E550" s="125"/>
      <c r="F550" s="125"/>
      <c r="G550" s="125"/>
      <c r="H550" s="126"/>
      <c r="I550" s="127"/>
      <c r="J550" s="128"/>
      <c r="K550" s="129"/>
      <c r="L550" s="130"/>
      <c r="M550" s="131"/>
      <c r="N550" s="132">
        <f>SUM(L551:L565)</f>
        <v>0</v>
      </c>
      <c r="O550" s="124"/>
      <c r="P550" s="121">
        <f t="shared" ref="P550:P617" si="107">IF(M550="Urgent",L550,0)</f>
        <v>0</v>
      </c>
      <c r="Q550" s="122">
        <f t="shared" ref="Q550:Q617" si="108">IF(M550="Prioritaire",L550,0)</f>
        <v>0</v>
      </c>
      <c r="R550" s="122">
        <f t="shared" ref="R550:R617" si="109">IF(M550="Requis",L550,0)</f>
        <v>0</v>
      </c>
      <c r="S550" s="123">
        <f t="shared" ref="S550:S617" si="110">IF(M550="Recommandé",L550,0)</f>
        <v>0</v>
      </c>
      <c r="T550" s="133">
        <f t="shared" si="100"/>
        <v>0</v>
      </c>
      <c r="U550" s="134">
        <f t="shared" si="101"/>
        <v>0</v>
      </c>
      <c r="V550" s="134">
        <f t="shared" si="102"/>
        <v>0</v>
      </c>
      <c r="W550" s="134">
        <f t="shared" si="103"/>
        <v>0</v>
      </c>
      <c r="X550" s="155" t="str">
        <f>""</f>
        <v/>
      </c>
      <c r="Y550" s="156" t="str">
        <f>IF(Tableau_Complet[[#This Row],[ÉLÉMENTS]]="","",Tableau_Complet[[#This Row],[ÉLÉMENTS]])</f>
        <v>AUTRES AMÉNAGEMENTS DU SITE ET AMÉNAGEMENT PAYSAGER</v>
      </c>
      <c r="Z550" s="155" t="str">
        <f>IF(Tableau_Complet[[#This Row],[NIVEAU DE PRIORITÉ]]="","",Tableau_Complet[[#This Row],[NIVEAU DE PRIORITÉ]])</f>
        <v/>
      </c>
      <c r="AA550" s="155" t="str">
        <f>IF(Tableau_Complet[[#This Row],[COÛTS DE REMPLACEMENT (dollars 2024) avant Taxes]]="","",Tableau_Complet[[#This Row],[COÛTS DE REMPLACEMENT (dollars 2024) avant Taxes]])</f>
        <v/>
      </c>
      <c r="AB550" s="135" t="s">
        <v>121</v>
      </c>
      <c r="AC550" s="135" t="s">
        <v>121</v>
      </c>
      <c r="AD550" s="135" t="s">
        <v>121</v>
      </c>
      <c r="AE550" s="155" t="str">
        <f t="shared" si="104"/>
        <v/>
      </c>
      <c r="AF550" s="155" t="str">
        <f t="shared" si="105"/>
        <v/>
      </c>
      <c r="AG550" s="155" t="str">
        <f t="shared" si="106"/>
        <v/>
      </c>
      <c r="AP550" s="22"/>
      <c r="AR550" s="23"/>
      <c r="AS550" s="13"/>
      <c r="AT550" s="22"/>
      <c r="AU550" s="23"/>
      <c r="AY550" s="14"/>
      <c r="AZ550" s="24"/>
    </row>
    <row r="551" spans="1:52" s="29" customFormat="1" ht="36" x14ac:dyDescent="0.25">
      <c r="A551" s="73"/>
      <c r="B551" s="73"/>
      <c r="C551" s="74" t="s">
        <v>564</v>
      </c>
      <c r="D551" s="74" t="s">
        <v>132</v>
      </c>
      <c r="E551" s="74"/>
      <c r="F551" s="74"/>
      <c r="G551" s="74">
        <v>0</v>
      </c>
      <c r="H551" s="75" t="s">
        <v>133</v>
      </c>
      <c r="I551" s="76"/>
      <c r="J551" s="77"/>
      <c r="K551" s="78"/>
      <c r="L551" s="79">
        <v>0</v>
      </c>
      <c r="M551" s="250" t="s">
        <v>134</v>
      </c>
      <c r="N551" s="341"/>
      <c r="O551" s="269"/>
      <c r="P551" s="346">
        <f t="shared" si="107"/>
        <v>0</v>
      </c>
      <c r="Q551" s="347">
        <f t="shared" si="108"/>
        <v>0</v>
      </c>
      <c r="R551" s="347">
        <f t="shared" si="109"/>
        <v>0</v>
      </c>
      <c r="S551" s="348">
        <f t="shared" si="110"/>
        <v>0</v>
      </c>
      <c r="T551" s="349">
        <f t="shared" si="100"/>
        <v>0</v>
      </c>
      <c r="U551" s="345">
        <f t="shared" si="101"/>
        <v>0</v>
      </c>
      <c r="V551" s="345">
        <f t="shared" si="102"/>
        <v>0</v>
      </c>
      <c r="W551" s="345">
        <f t="shared" si="103"/>
        <v>0</v>
      </c>
      <c r="X551" s="154" t="str">
        <f>""</f>
        <v/>
      </c>
      <c r="Y551" s="355" t="str">
        <f>IF(Tableau_Complet[[#This Row],[ÉLÉMENTS]]="","",Tableau_Complet[[#This Row],[ÉLÉMENTS]])</f>
        <v>Murets décoratifs et boîtes à fleurs</v>
      </c>
      <c r="Z551" s="356" t="str">
        <f>IF(Tableau_Complet[[#This Row],[NIVEAU DE PRIORITÉ]]="","",Tableau_Complet[[#This Row],[NIVEAU DE PRIORITÉ]])</f>
        <v>n/a</v>
      </c>
      <c r="AA551" s="356">
        <f>IF(Tableau_Complet[[#This Row],[COÛTS DE REMPLACEMENT (dollars 2024) avant Taxes]]="","",Tableau_Complet[[#This Row],[COÛTS DE REMPLACEMENT (dollars 2024) avant Taxes]])</f>
        <v>0</v>
      </c>
      <c r="AB551" s="273" t="s">
        <v>121</v>
      </c>
      <c r="AC551" s="273" t="s">
        <v>127</v>
      </c>
      <c r="AD551" s="273" t="s">
        <v>127</v>
      </c>
      <c r="AE551" s="356">
        <f t="shared" si="104"/>
        <v>0</v>
      </c>
      <c r="AF551" s="356">
        <f t="shared" si="105"/>
        <v>0</v>
      </c>
      <c r="AG551" s="356">
        <f t="shared" si="106"/>
        <v>0</v>
      </c>
      <c r="AP551" s="30"/>
      <c r="AR551" s="31"/>
      <c r="AS551" s="17"/>
      <c r="AT551" s="30"/>
      <c r="AU551" s="31"/>
      <c r="AY551" s="18"/>
      <c r="AZ551" s="32"/>
    </row>
    <row r="552" spans="1:52" s="21" customFormat="1" ht="72" x14ac:dyDescent="0.25">
      <c r="A552" s="73"/>
      <c r="B552" s="73"/>
      <c r="C552" s="74" t="s">
        <v>565</v>
      </c>
      <c r="D552" s="74" t="s">
        <v>132</v>
      </c>
      <c r="E552" s="74"/>
      <c r="F552" s="74"/>
      <c r="G552" s="74">
        <v>0</v>
      </c>
      <c r="H552" s="75" t="s">
        <v>133</v>
      </c>
      <c r="I552" s="76"/>
      <c r="J552" s="77"/>
      <c r="K552" s="78"/>
      <c r="L552" s="79">
        <v>0</v>
      </c>
      <c r="M552" s="250" t="s">
        <v>134</v>
      </c>
      <c r="N552" s="342"/>
      <c r="O552" s="269"/>
      <c r="P552" s="346">
        <f t="shared" si="107"/>
        <v>0</v>
      </c>
      <c r="Q552" s="347">
        <f t="shared" si="108"/>
        <v>0</v>
      </c>
      <c r="R552" s="347">
        <f t="shared" si="109"/>
        <v>0</v>
      </c>
      <c r="S552" s="348">
        <f t="shared" si="110"/>
        <v>0</v>
      </c>
      <c r="T552" s="349">
        <f t="shared" si="100"/>
        <v>0</v>
      </c>
      <c r="U552" s="345">
        <f t="shared" si="101"/>
        <v>0</v>
      </c>
      <c r="V552" s="345">
        <f t="shared" si="102"/>
        <v>0</v>
      </c>
      <c r="W552" s="345">
        <f t="shared" si="103"/>
        <v>0</v>
      </c>
      <c r="X552" s="154" t="str">
        <f>""</f>
        <v/>
      </c>
      <c r="Y552" s="355" t="str">
        <f>IF(Tableau_Complet[[#This Row],[ÉLÉMENTS]]="","",Tableau_Complet[[#This Row],[ÉLÉMENTS]])</f>
        <v>Écrans, clôtures et barrières - séparée dans nos rapports dans le passé</v>
      </c>
      <c r="Z552" s="356" t="str">
        <f>IF(Tableau_Complet[[#This Row],[NIVEAU DE PRIORITÉ]]="","",Tableau_Complet[[#This Row],[NIVEAU DE PRIORITÉ]])</f>
        <v>n/a</v>
      </c>
      <c r="AA552" s="356">
        <f>IF(Tableau_Complet[[#This Row],[COÛTS DE REMPLACEMENT (dollars 2024) avant Taxes]]="","",Tableau_Complet[[#This Row],[COÛTS DE REMPLACEMENT (dollars 2024) avant Taxes]])</f>
        <v>0</v>
      </c>
      <c r="AB552" s="273" t="s">
        <v>121</v>
      </c>
      <c r="AC552" s="273" t="s">
        <v>127</v>
      </c>
      <c r="AD552" s="273" t="s">
        <v>127</v>
      </c>
      <c r="AE552" s="356">
        <f t="shared" si="104"/>
        <v>0</v>
      </c>
      <c r="AF552" s="356">
        <f t="shared" si="105"/>
        <v>0</v>
      </c>
      <c r="AG552" s="356">
        <f t="shared" si="106"/>
        <v>0</v>
      </c>
      <c r="AP552" s="22"/>
      <c r="AR552" s="23"/>
      <c r="AS552" s="13"/>
      <c r="AT552" s="22"/>
      <c r="AU552" s="23"/>
      <c r="AY552" s="14"/>
      <c r="AZ552" s="24"/>
    </row>
    <row r="553" spans="1:52" s="21" customFormat="1" ht="18" x14ac:dyDescent="0.25">
      <c r="A553" s="73"/>
      <c r="B553" s="73"/>
      <c r="C553" s="74" t="s">
        <v>566</v>
      </c>
      <c r="D553" s="74" t="s">
        <v>132</v>
      </c>
      <c r="E553" s="74"/>
      <c r="F553" s="74"/>
      <c r="G553" s="74">
        <v>0</v>
      </c>
      <c r="H553" s="75" t="s">
        <v>133</v>
      </c>
      <c r="I553" s="76"/>
      <c r="J553" s="77"/>
      <c r="K553" s="78"/>
      <c r="L553" s="79">
        <v>0</v>
      </c>
      <c r="M553" s="250" t="s">
        <v>134</v>
      </c>
      <c r="N553" s="342"/>
      <c r="O553" s="269"/>
      <c r="P553" s="346">
        <f t="shared" si="107"/>
        <v>0</v>
      </c>
      <c r="Q553" s="347">
        <f t="shared" si="108"/>
        <v>0</v>
      </c>
      <c r="R553" s="347">
        <f t="shared" si="109"/>
        <v>0</v>
      </c>
      <c r="S553" s="348">
        <f t="shared" si="110"/>
        <v>0</v>
      </c>
      <c r="T553" s="349">
        <f t="shared" si="100"/>
        <v>0</v>
      </c>
      <c r="U553" s="345">
        <f t="shared" si="101"/>
        <v>0</v>
      </c>
      <c r="V553" s="345">
        <f t="shared" si="102"/>
        <v>0</v>
      </c>
      <c r="W553" s="345">
        <f t="shared" si="103"/>
        <v>0</v>
      </c>
      <c r="X553" s="154" t="str">
        <f>""</f>
        <v/>
      </c>
      <c r="Y553" s="355" t="str">
        <f>IF(Tableau_Complet[[#This Row],[ÉLÉMENTS]]="","",Tableau_Complet[[#This Row],[ÉLÉMENTS]])</f>
        <v>Surfaces gazonnées</v>
      </c>
      <c r="Z553" s="356" t="str">
        <f>IF(Tableau_Complet[[#This Row],[NIVEAU DE PRIORITÉ]]="","",Tableau_Complet[[#This Row],[NIVEAU DE PRIORITÉ]])</f>
        <v>n/a</v>
      </c>
      <c r="AA553" s="356">
        <f>IF(Tableau_Complet[[#This Row],[COÛTS DE REMPLACEMENT (dollars 2024) avant Taxes]]="","",Tableau_Complet[[#This Row],[COÛTS DE REMPLACEMENT (dollars 2024) avant Taxes]])</f>
        <v>0</v>
      </c>
      <c r="AB553" s="273" t="s">
        <v>121</v>
      </c>
      <c r="AC553" s="273" t="s">
        <v>127</v>
      </c>
      <c r="AD553" s="273" t="s">
        <v>127</v>
      </c>
      <c r="AE553" s="356">
        <f t="shared" si="104"/>
        <v>0</v>
      </c>
      <c r="AF553" s="356">
        <f t="shared" si="105"/>
        <v>0</v>
      </c>
      <c r="AG553" s="356">
        <f t="shared" si="106"/>
        <v>0</v>
      </c>
      <c r="AP553" s="22"/>
      <c r="AR553" s="23"/>
      <c r="AS553" s="13"/>
      <c r="AT553" s="22"/>
      <c r="AU553" s="23"/>
      <c r="AY553" s="14"/>
      <c r="AZ553" s="24"/>
    </row>
    <row r="554" spans="1:52" s="29" customFormat="1" ht="36" x14ac:dyDescent="0.25">
      <c r="A554" s="73"/>
      <c r="B554" s="73"/>
      <c r="C554" s="74" t="s">
        <v>567</v>
      </c>
      <c r="D554" s="74" t="s">
        <v>132</v>
      </c>
      <c r="E554" s="74"/>
      <c r="F554" s="74"/>
      <c r="G554" s="74">
        <v>0</v>
      </c>
      <c r="H554" s="75" t="s">
        <v>133</v>
      </c>
      <c r="I554" s="76"/>
      <c r="J554" s="77"/>
      <c r="K554" s="78"/>
      <c r="L554" s="79">
        <v>0</v>
      </c>
      <c r="M554" s="250" t="s">
        <v>134</v>
      </c>
      <c r="N554" s="342"/>
      <c r="O554" s="269"/>
      <c r="P554" s="346">
        <f t="shared" si="107"/>
        <v>0</v>
      </c>
      <c r="Q554" s="347">
        <f t="shared" si="108"/>
        <v>0</v>
      </c>
      <c r="R554" s="347">
        <f t="shared" si="109"/>
        <v>0</v>
      </c>
      <c r="S554" s="348">
        <f t="shared" si="110"/>
        <v>0</v>
      </c>
      <c r="T554" s="349">
        <f t="shared" si="100"/>
        <v>0</v>
      </c>
      <c r="U554" s="345">
        <f t="shared" si="101"/>
        <v>0</v>
      </c>
      <c r="V554" s="345">
        <f t="shared" si="102"/>
        <v>0</v>
      </c>
      <c r="W554" s="345">
        <f t="shared" si="103"/>
        <v>0</v>
      </c>
      <c r="X554" s="154" t="str">
        <f>""</f>
        <v/>
      </c>
      <c r="Y554" s="355" t="str">
        <f>IF(Tableau_Complet[[#This Row],[ÉLÉMENTS]]="","",Tableau_Complet[[#This Row],[ÉLÉMENTS]])</f>
        <v>Arbres, arbustes et plates-bandes</v>
      </c>
      <c r="Z554" s="356" t="str">
        <f>IF(Tableau_Complet[[#This Row],[NIVEAU DE PRIORITÉ]]="","",Tableau_Complet[[#This Row],[NIVEAU DE PRIORITÉ]])</f>
        <v>n/a</v>
      </c>
      <c r="AA554" s="356">
        <f>IF(Tableau_Complet[[#This Row],[COÛTS DE REMPLACEMENT (dollars 2024) avant Taxes]]="","",Tableau_Complet[[#This Row],[COÛTS DE REMPLACEMENT (dollars 2024) avant Taxes]])</f>
        <v>0</v>
      </c>
      <c r="AB554" s="273" t="s">
        <v>121</v>
      </c>
      <c r="AC554" s="273" t="s">
        <v>127</v>
      </c>
      <c r="AD554" s="273" t="s">
        <v>127</v>
      </c>
      <c r="AE554" s="356">
        <f t="shared" si="104"/>
        <v>0</v>
      </c>
      <c r="AF554" s="356">
        <f t="shared" si="105"/>
        <v>0</v>
      </c>
      <c r="AG554" s="356">
        <f t="shared" si="106"/>
        <v>0</v>
      </c>
      <c r="AP554" s="30"/>
      <c r="AR554" s="31"/>
      <c r="AS554" s="17"/>
      <c r="AT554" s="30"/>
      <c r="AU554" s="31"/>
      <c r="AY554" s="18"/>
      <c r="AZ554" s="32"/>
    </row>
    <row r="555" spans="1:52" s="21" customFormat="1" ht="54" x14ac:dyDescent="0.25">
      <c r="A555" s="73"/>
      <c r="B555" s="73"/>
      <c r="C555" s="74" t="s">
        <v>568</v>
      </c>
      <c r="D555" s="74" t="s">
        <v>132</v>
      </c>
      <c r="E555" s="74"/>
      <c r="F555" s="74"/>
      <c r="G555" s="74">
        <v>0</v>
      </c>
      <c r="H555" s="75" t="s">
        <v>133</v>
      </c>
      <c r="I555" s="76"/>
      <c r="J555" s="77"/>
      <c r="K555" s="78"/>
      <c r="L555" s="79">
        <v>0</v>
      </c>
      <c r="M555" s="250" t="s">
        <v>134</v>
      </c>
      <c r="N555" s="342"/>
      <c r="O555" s="269"/>
      <c r="P555" s="346">
        <f t="shared" si="107"/>
        <v>0</v>
      </c>
      <c r="Q555" s="347">
        <f t="shared" si="108"/>
        <v>0</v>
      </c>
      <c r="R555" s="347">
        <f t="shared" si="109"/>
        <v>0</v>
      </c>
      <c r="S555" s="348">
        <f t="shared" si="110"/>
        <v>0</v>
      </c>
      <c r="T555" s="349">
        <f t="shared" si="100"/>
        <v>0</v>
      </c>
      <c r="U555" s="345">
        <f t="shared" si="101"/>
        <v>0</v>
      </c>
      <c r="V555" s="345">
        <f t="shared" si="102"/>
        <v>0</v>
      </c>
      <c r="W555" s="345">
        <f t="shared" si="103"/>
        <v>0</v>
      </c>
      <c r="X555" s="154" t="str">
        <f>""</f>
        <v/>
      </c>
      <c r="Y555" s="355" t="str">
        <f>IF(Tableau_Complet[[#This Row],[ÉLÉMENTS]]="","",Tableau_Complet[[#This Row],[ÉLÉMENTS]])</f>
        <v>Peinture métaux ouvrés, équipements méc. et élect.</v>
      </c>
      <c r="Z555" s="356" t="str">
        <f>IF(Tableau_Complet[[#This Row],[NIVEAU DE PRIORITÉ]]="","",Tableau_Complet[[#This Row],[NIVEAU DE PRIORITÉ]])</f>
        <v>n/a</v>
      </c>
      <c r="AA555" s="356">
        <f>IF(Tableau_Complet[[#This Row],[COÛTS DE REMPLACEMENT (dollars 2024) avant Taxes]]="","",Tableau_Complet[[#This Row],[COÛTS DE REMPLACEMENT (dollars 2024) avant Taxes]])</f>
        <v>0</v>
      </c>
      <c r="AB555" s="273" t="s">
        <v>121</v>
      </c>
      <c r="AC555" s="273" t="s">
        <v>127</v>
      </c>
      <c r="AD555" s="273" t="s">
        <v>127</v>
      </c>
      <c r="AE555" s="356">
        <f t="shared" si="104"/>
        <v>0</v>
      </c>
      <c r="AF555" s="356">
        <f t="shared" si="105"/>
        <v>0</v>
      </c>
      <c r="AG555" s="356">
        <f t="shared" si="106"/>
        <v>0</v>
      </c>
      <c r="AP555" s="22"/>
      <c r="AR555" s="23"/>
      <c r="AS555" s="13"/>
      <c r="AT555" s="22"/>
      <c r="AU555" s="23"/>
      <c r="AY555" s="14"/>
      <c r="AZ555" s="24"/>
    </row>
    <row r="556" spans="1:52" s="21" customFormat="1" ht="36" x14ac:dyDescent="0.25">
      <c r="A556" s="73"/>
      <c r="B556" s="73"/>
      <c r="C556" s="74" t="s">
        <v>569</v>
      </c>
      <c r="D556" s="74" t="s">
        <v>132</v>
      </c>
      <c r="E556" s="74"/>
      <c r="F556" s="74"/>
      <c r="G556" s="74">
        <v>0</v>
      </c>
      <c r="H556" s="75" t="s">
        <v>133</v>
      </c>
      <c r="I556" s="76"/>
      <c r="J556" s="77"/>
      <c r="K556" s="78"/>
      <c r="L556" s="79">
        <v>0</v>
      </c>
      <c r="M556" s="250" t="s">
        <v>134</v>
      </c>
      <c r="N556" s="342"/>
      <c r="O556" s="269"/>
      <c r="P556" s="346">
        <f t="shared" si="107"/>
        <v>0</v>
      </c>
      <c r="Q556" s="347">
        <f t="shared" si="108"/>
        <v>0</v>
      </c>
      <c r="R556" s="347">
        <f t="shared" si="109"/>
        <v>0</v>
      </c>
      <c r="S556" s="348">
        <f t="shared" si="110"/>
        <v>0</v>
      </c>
      <c r="T556" s="349">
        <f t="shared" si="100"/>
        <v>0</v>
      </c>
      <c r="U556" s="345">
        <f t="shared" si="101"/>
        <v>0</v>
      </c>
      <c r="V556" s="345">
        <f t="shared" si="102"/>
        <v>0</v>
      </c>
      <c r="W556" s="345">
        <f t="shared" si="103"/>
        <v>0</v>
      </c>
      <c r="X556" s="154" t="str">
        <f>""</f>
        <v/>
      </c>
      <c r="Y556" s="355" t="str">
        <f>IF(Tableau_Complet[[#This Row],[ÉLÉMENTS]]="","",Tableau_Complet[[#This Row],[ÉLÉMENTS]])</f>
        <v>Peinture, teinture et traitement clôtures</v>
      </c>
      <c r="Z556" s="356" t="str">
        <f>IF(Tableau_Complet[[#This Row],[NIVEAU DE PRIORITÉ]]="","",Tableau_Complet[[#This Row],[NIVEAU DE PRIORITÉ]])</f>
        <v>n/a</v>
      </c>
      <c r="AA556" s="356">
        <f>IF(Tableau_Complet[[#This Row],[COÛTS DE REMPLACEMENT (dollars 2024) avant Taxes]]="","",Tableau_Complet[[#This Row],[COÛTS DE REMPLACEMENT (dollars 2024) avant Taxes]])</f>
        <v>0</v>
      </c>
      <c r="AB556" s="273" t="s">
        <v>121</v>
      </c>
      <c r="AC556" s="273" t="s">
        <v>127</v>
      </c>
      <c r="AD556" s="273" t="s">
        <v>127</v>
      </c>
      <c r="AE556" s="356">
        <f t="shared" si="104"/>
        <v>0</v>
      </c>
      <c r="AF556" s="356">
        <f t="shared" si="105"/>
        <v>0</v>
      </c>
      <c r="AG556" s="356">
        <f t="shared" si="106"/>
        <v>0</v>
      </c>
      <c r="AP556" s="22"/>
      <c r="AR556" s="23"/>
      <c r="AS556" s="13"/>
      <c r="AT556" s="22"/>
      <c r="AU556" s="23"/>
      <c r="AY556" s="14"/>
      <c r="AZ556" s="24"/>
    </row>
    <row r="557" spans="1:52" s="21" customFormat="1" ht="54" x14ac:dyDescent="0.25">
      <c r="A557" s="73"/>
      <c r="B557" s="73"/>
      <c r="C557" s="74" t="s">
        <v>570</v>
      </c>
      <c r="D557" s="74" t="s">
        <v>132</v>
      </c>
      <c r="E557" s="74"/>
      <c r="F557" s="74"/>
      <c r="G557" s="74">
        <v>0</v>
      </c>
      <c r="H557" s="75" t="s">
        <v>133</v>
      </c>
      <c r="I557" s="76"/>
      <c r="J557" s="77"/>
      <c r="K557" s="78"/>
      <c r="L557" s="79">
        <v>0</v>
      </c>
      <c r="M557" s="250" t="s">
        <v>134</v>
      </c>
      <c r="N557" s="342"/>
      <c r="O557" s="269"/>
      <c r="P557" s="346">
        <f t="shared" si="107"/>
        <v>0</v>
      </c>
      <c r="Q557" s="347">
        <f t="shared" si="108"/>
        <v>0</v>
      </c>
      <c r="R557" s="347">
        <f t="shared" si="109"/>
        <v>0</v>
      </c>
      <c r="S557" s="348">
        <f t="shared" si="110"/>
        <v>0</v>
      </c>
      <c r="T557" s="349">
        <f t="shared" si="100"/>
        <v>0</v>
      </c>
      <c r="U557" s="345">
        <f t="shared" si="101"/>
        <v>0</v>
      </c>
      <c r="V557" s="345">
        <f t="shared" si="102"/>
        <v>0</v>
      </c>
      <c r="W557" s="345">
        <f t="shared" si="103"/>
        <v>0</v>
      </c>
      <c r="X557" s="154" t="str">
        <f>""</f>
        <v/>
      </c>
      <c r="Y557" s="355" t="str">
        <f>IF(Tableau_Complet[[#This Row],[ÉLÉMENTS]]="","",Tableau_Complet[[#This Row],[ÉLÉMENTS]])</f>
        <v>Peinture et traitement du béton, dallage, asphalte</v>
      </c>
      <c r="Z557" s="356" t="str">
        <f>IF(Tableau_Complet[[#This Row],[NIVEAU DE PRIORITÉ]]="","",Tableau_Complet[[#This Row],[NIVEAU DE PRIORITÉ]])</f>
        <v>n/a</v>
      </c>
      <c r="AA557" s="356">
        <f>IF(Tableau_Complet[[#This Row],[COÛTS DE REMPLACEMENT (dollars 2024) avant Taxes]]="","",Tableau_Complet[[#This Row],[COÛTS DE REMPLACEMENT (dollars 2024) avant Taxes]])</f>
        <v>0</v>
      </c>
      <c r="AB557" s="273" t="s">
        <v>121</v>
      </c>
      <c r="AC557" s="273" t="s">
        <v>127</v>
      </c>
      <c r="AD557" s="273" t="s">
        <v>127</v>
      </c>
      <c r="AE557" s="356">
        <f t="shared" si="104"/>
        <v>0</v>
      </c>
      <c r="AF557" s="356">
        <f t="shared" si="105"/>
        <v>0</v>
      </c>
      <c r="AG557" s="356">
        <f t="shared" si="106"/>
        <v>0</v>
      </c>
      <c r="AP557" s="22"/>
      <c r="AR557" s="23"/>
      <c r="AS557" s="13"/>
      <c r="AT557" s="22"/>
      <c r="AU557" s="23"/>
      <c r="AY557" s="14"/>
      <c r="AZ557" s="24"/>
    </row>
    <row r="558" spans="1:52" s="21" customFormat="1" ht="36" x14ac:dyDescent="0.25">
      <c r="A558" s="73"/>
      <c r="B558" s="73"/>
      <c r="C558" s="74" t="s">
        <v>571</v>
      </c>
      <c r="D558" s="74" t="s">
        <v>132</v>
      </c>
      <c r="E558" s="74"/>
      <c r="F558" s="74"/>
      <c r="G558" s="74">
        <v>0</v>
      </c>
      <c r="H558" s="75" t="s">
        <v>133</v>
      </c>
      <c r="I558" s="76"/>
      <c r="J558" s="77"/>
      <c r="K558" s="78"/>
      <c r="L558" s="79">
        <v>0</v>
      </c>
      <c r="M558" s="250" t="s">
        <v>134</v>
      </c>
      <c r="N558" s="342"/>
      <c r="O558" s="269"/>
      <c r="P558" s="346">
        <f t="shared" si="107"/>
        <v>0</v>
      </c>
      <c r="Q558" s="347">
        <f t="shared" si="108"/>
        <v>0</v>
      </c>
      <c r="R558" s="347">
        <f t="shared" si="109"/>
        <v>0</v>
      </c>
      <c r="S558" s="348">
        <f t="shared" si="110"/>
        <v>0</v>
      </c>
      <c r="T558" s="349">
        <f t="shared" si="100"/>
        <v>0</v>
      </c>
      <c r="U558" s="345">
        <f t="shared" si="101"/>
        <v>0</v>
      </c>
      <c r="V558" s="345">
        <f t="shared" si="102"/>
        <v>0</v>
      </c>
      <c r="W558" s="345">
        <f t="shared" si="103"/>
        <v>0</v>
      </c>
      <c r="X558" s="154" t="str">
        <f>""</f>
        <v/>
      </c>
      <c r="Y558" s="355" t="str">
        <f>IF(Tableau_Complet[[#This Row],[ÉLÉMENTS]]="","",Tableau_Complet[[#This Row],[ÉLÉMENTS]])</f>
        <v>Décontamination du site</v>
      </c>
      <c r="Z558" s="356" t="str">
        <f>IF(Tableau_Complet[[#This Row],[NIVEAU DE PRIORITÉ]]="","",Tableau_Complet[[#This Row],[NIVEAU DE PRIORITÉ]])</f>
        <v>n/a</v>
      </c>
      <c r="AA558" s="356">
        <f>IF(Tableau_Complet[[#This Row],[COÛTS DE REMPLACEMENT (dollars 2024) avant Taxes]]="","",Tableau_Complet[[#This Row],[COÛTS DE REMPLACEMENT (dollars 2024) avant Taxes]])</f>
        <v>0</v>
      </c>
      <c r="AB558" s="273" t="s">
        <v>121</v>
      </c>
      <c r="AC558" s="273" t="s">
        <v>127</v>
      </c>
      <c r="AD558" s="273" t="s">
        <v>127</v>
      </c>
      <c r="AE558" s="356">
        <f t="shared" si="104"/>
        <v>0</v>
      </c>
      <c r="AF558" s="356">
        <f t="shared" si="105"/>
        <v>0</v>
      </c>
      <c r="AG558" s="356">
        <f t="shared" si="106"/>
        <v>0</v>
      </c>
      <c r="AP558" s="22"/>
      <c r="AR558" s="23"/>
      <c r="AS558" s="13"/>
      <c r="AT558" s="22"/>
      <c r="AU558" s="23"/>
      <c r="AY558" s="14"/>
      <c r="AZ558" s="24"/>
    </row>
    <row r="559" spans="1:52" s="137" customFormat="1" ht="75" customHeight="1" x14ac:dyDescent="0.25">
      <c r="A559" s="73"/>
      <c r="B559" s="73"/>
      <c r="C559" s="74"/>
      <c r="D559" s="74" t="s">
        <v>132</v>
      </c>
      <c r="E559" s="74"/>
      <c r="F559" s="74"/>
      <c r="G559" s="74">
        <v>0</v>
      </c>
      <c r="H559" s="75" t="s">
        <v>133</v>
      </c>
      <c r="I559" s="76"/>
      <c r="J559" s="77"/>
      <c r="K559" s="78"/>
      <c r="L559" s="79">
        <v>0</v>
      </c>
      <c r="M559" s="250" t="s">
        <v>134</v>
      </c>
      <c r="N559" s="342"/>
      <c r="O559" s="269"/>
      <c r="P559" s="346">
        <f t="shared" si="107"/>
        <v>0</v>
      </c>
      <c r="Q559" s="347">
        <f t="shared" si="108"/>
        <v>0</v>
      </c>
      <c r="R559" s="347">
        <f t="shared" si="109"/>
        <v>0</v>
      </c>
      <c r="S559" s="348">
        <f t="shared" si="110"/>
        <v>0</v>
      </c>
      <c r="T559" s="349">
        <f t="shared" si="100"/>
        <v>0</v>
      </c>
      <c r="U559" s="345">
        <f t="shared" si="101"/>
        <v>0</v>
      </c>
      <c r="V559" s="345">
        <f t="shared" si="102"/>
        <v>0</v>
      </c>
      <c r="W559" s="345">
        <f t="shared" si="103"/>
        <v>0</v>
      </c>
      <c r="X559" s="154" t="str">
        <f>""</f>
        <v/>
      </c>
      <c r="Y559" s="355" t="str">
        <f>IF(Tableau_Complet[[#This Row],[ÉLÉMENTS]]="","",Tableau_Complet[[#This Row],[ÉLÉMENTS]])</f>
        <v/>
      </c>
      <c r="Z559" s="356" t="str">
        <f>IF(Tableau_Complet[[#This Row],[NIVEAU DE PRIORITÉ]]="","",Tableau_Complet[[#This Row],[NIVEAU DE PRIORITÉ]])</f>
        <v>n/a</v>
      </c>
      <c r="AA559" s="356">
        <f>IF(Tableau_Complet[[#This Row],[COÛTS DE REMPLACEMENT (dollars 2024) avant Taxes]]="","",Tableau_Complet[[#This Row],[COÛTS DE REMPLACEMENT (dollars 2024) avant Taxes]])</f>
        <v>0</v>
      </c>
      <c r="AB559" s="273" t="s">
        <v>121</v>
      </c>
      <c r="AC559" s="273" t="s">
        <v>127</v>
      </c>
      <c r="AD559" s="273" t="s">
        <v>127</v>
      </c>
      <c r="AE559" s="356">
        <f t="shared" si="104"/>
        <v>0</v>
      </c>
      <c r="AF559" s="356">
        <f t="shared" si="105"/>
        <v>0</v>
      </c>
      <c r="AG559" s="356">
        <f t="shared" si="106"/>
        <v>0</v>
      </c>
      <c r="AP559" s="138"/>
      <c r="AR559" s="139"/>
      <c r="AS559" s="140"/>
      <c r="AT559" s="138"/>
      <c r="AU559" s="139"/>
      <c r="AY559" s="141"/>
      <c r="AZ559" s="142"/>
    </row>
    <row r="560" spans="1:52" s="29" customFormat="1" ht="36" x14ac:dyDescent="0.25">
      <c r="A560" s="73"/>
      <c r="B560" s="73"/>
      <c r="C560" s="74" t="s">
        <v>572</v>
      </c>
      <c r="D560" s="74" t="s">
        <v>132</v>
      </c>
      <c r="E560" s="74"/>
      <c r="F560" s="74"/>
      <c r="G560" s="74">
        <v>0</v>
      </c>
      <c r="H560" s="75" t="s">
        <v>133</v>
      </c>
      <c r="I560" s="76"/>
      <c r="J560" s="77"/>
      <c r="K560" s="78"/>
      <c r="L560" s="79">
        <v>0</v>
      </c>
      <c r="M560" s="250" t="s">
        <v>134</v>
      </c>
      <c r="N560" s="342"/>
      <c r="O560" s="269"/>
      <c r="P560" s="346">
        <f t="shared" si="107"/>
        <v>0</v>
      </c>
      <c r="Q560" s="347">
        <f t="shared" si="108"/>
        <v>0</v>
      </c>
      <c r="R560" s="347">
        <f t="shared" si="109"/>
        <v>0</v>
      </c>
      <c r="S560" s="348">
        <f t="shared" si="110"/>
        <v>0</v>
      </c>
      <c r="T560" s="349">
        <f t="shared" si="100"/>
        <v>0</v>
      </c>
      <c r="U560" s="345">
        <f t="shared" si="101"/>
        <v>0</v>
      </c>
      <c r="V560" s="345">
        <f t="shared" si="102"/>
        <v>0</v>
      </c>
      <c r="W560" s="345">
        <f t="shared" si="103"/>
        <v>0</v>
      </c>
      <c r="X560" s="154" t="str">
        <f>""</f>
        <v/>
      </c>
      <c r="Y560" s="355" t="str">
        <f>IF(Tableau_Complet[[#This Row],[ÉLÉMENTS]]="","",Tableau_Complet[[#This Row],[ÉLÉMENTS]])</f>
        <v>Terains de sport - tennis - parc d'Enfant</v>
      </c>
      <c r="Z560" s="356" t="str">
        <f>IF(Tableau_Complet[[#This Row],[NIVEAU DE PRIORITÉ]]="","",Tableau_Complet[[#This Row],[NIVEAU DE PRIORITÉ]])</f>
        <v>n/a</v>
      </c>
      <c r="AA560" s="356">
        <f>IF(Tableau_Complet[[#This Row],[COÛTS DE REMPLACEMENT (dollars 2024) avant Taxes]]="","",Tableau_Complet[[#This Row],[COÛTS DE REMPLACEMENT (dollars 2024) avant Taxes]])</f>
        <v>0</v>
      </c>
      <c r="AB560" s="273" t="s">
        <v>121</v>
      </c>
      <c r="AC560" s="273" t="s">
        <v>127</v>
      </c>
      <c r="AD560" s="273" t="s">
        <v>127</v>
      </c>
      <c r="AE560" s="356">
        <f t="shared" si="104"/>
        <v>0</v>
      </c>
      <c r="AF560" s="356">
        <f t="shared" si="105"/>
        <v>0</v>
      </c>
      <c r="AG560" s="356">
        <f t="shared" si="106"/>
        <v>0</v>
      </c>
      <c r="AP560" s="30"/>
      <c r="AR560" s="31"/>
      <c r="AS560" s="17"/>
      <c r="AT560" s="30"/>
      <c r="AU560" s="31"/>
      <c r="AY560" s="18"/>
      <c r="AZ560" s="32"/>
    </row>
    <row r="561" spans="1:52" s="21" customFormat="1" ht="18" x14ac:dyDescent="0.25">
      <c r="A561" s="73"/>
      <c r="B561" s="73"/>
      <c r="C561" s="74" t="s">
        <v>573</v>
      </c>
      <c r="D561" s="74" t="s">
        <v>132</v>
      </c>
      <c r="E561" s="74"/>
      <c r="F561" s="74"/>
      <c r="G561" s="74">
        <v>0</v>
      </c>
      <c r="H561" s="75" t="s">
        <v>133</v>
      </c>
      <c r="I561" s="76"/>
      <c r="J561" s="77"/>
      <c r="K561" s="78"/>
      <c r="L561" s="79">
        <v>0</v>
      </c>
      <c r="M561" s="250" t="s">
        <v>134</v>
      </c>
      <c r="N561" s="342"/>
      <c r="O561" s="269"/>
      <c r="P561" s="346">
        <f t="shared" si="107"/>
        <v>0</v>
      </c>
      <c r="Q561" s="347">
        <f t="shared" si="108"/>
        <v>0</v>
      </c>
      <c r="R561" s="347">
        <f t="shared" si="109"/>
        <v>0</v>
      </c>
      <c r="S561" s="348">
        <f t="shared" si="110"/>
        <v>0</v>
      </c>
      <c r="T561" s="349">
        <f t="shared" si="100"/>
        <v>0</v>
      </c>
      <c r="U561" s="345">
        <f t="shared" si="101"/>
        <v>0</v>
      </c>
      <c r="V561" s="345">
        <f t="shared" si="102"/>
        <v>0</v>
      </c>
      <c r="W561" s="345">
        <f t="shared" si="103"/>
        <v>0</v>
      </c>
      <c r="X561" s="154" t="str">
        <f>""</f>
        <v/>
      </c>
      <c r="Y561" s="355" t="str">
        <f>IF(Tableau_Complet[[#This Row],[ÉLÉMENTS]]="","",Tableau_Complet[[#This Row],[ÉLÉMENTS]])</f>
        <v>Cours d'Eau</v>
      </c>
      <c r="Z561" s="356" t="str">
        <f>IF(Tableau_Complet[[#This Row],[NIVEAU DE PRIORITÉ]]="","",Tableau_Complet[[#This Row],[NIVEAU DE PRIORITÉ]])</f>
        <v>n/a</v>
      </c>
      <c r="AA561" s="356">
        <f>IF(Tableau_Complet[[#This Row],[COÛTS DE REMPLACEMENT (dollars 2024) avant Taxes]]="","",Tableau_Complet[[#This Row],[COÛTS DE REMPLACEMENT (dollars 2024) avant Taxes]])</f>
        <v>0</v>
      </c>
      <c r="AB561" s="273" t="s">
        <v>121</v>
      </c>
      <c r="AC561" s="273" t="s">
        <v>127</v>
      </c>
      <c r="AD561" s="273" t="s">
        <v>127</v>
      </c>
      <c r="AE561" s="356">
        <f t="shared" si="104"/>
        <v>0</v>
      </c>
      <c r="AF561" s="356">
        <f t="shared" si="105"/>
        <v>0</v>
      </c>
      <c r="AG561" s="356">
        <f t="shared" si="106"/>
        <v>0</v>
      </c>
      <c r="AP561" s="22"/>
      <c r="AR561" s="23"/>
      <c r="AS561" s="13"/>
      <c r="AT561" s="22"/>
      <c r="AU561" s="23"/>
      <c r="AY561" s="14"/>
      <c r="AZ561" s="24"/>
    </row>
    <row r="562" spans="1:52" s="21" customFormat="1" ht="18" x14ac:dyDescent="0.25">
      <c r="A562" s="73"/>
      <c r="B562" s="73"/>
      <c r="C562" s="74" t="s">
        <v>574</v>
      </c>
      <c r="D562" s="74" t="s">
        <v>132</v>
      </c>
      <c r="E562" s="74"/>
      <c r="F562" s="74"/>
      <c r="G562" s="74">
        <v>0</v>
      </c>
      <c r="H562" s="75" t="s">
        <v>133</v>
      </c>
      <c r="I562" s="76"/>
      <c r="J562" s="77"/>
      <c r="K562" s="78"/>
      <c r="L562" s="79">
        <v>0</v>
      </c>
      <c r="M562" s="250" t="s">
        <v>134</v>
      </c>
      <c r="N562" s="342"/>
      <c r="O562" s="269"/>
      <c r="P562" s="346">
        <f t="shared" si="107"/>
        <v>0</v>
      </c>
      <c r="Q562" s="347">
        <f t="shared" si="108"/>
        <v>0</v>
      </c>
      <c r="R562" s="347">
        <f t="shared" si="109"/>
        <v>0</v>
      </c>
      <c r="S562" s="348">
        <f t="shared" si="110"/>
        <v>0</v>
      </c>
      <c r="T562" s="349">
        <f t="shared" si="100"/>
        <v>0</v>
      </c>
      <c r="U562" s="345">
        <f t="shared" si="101"/>
        <v>0</v>
      </c>
      <c r="V562" s="345">
        <f t="shared" si="102"/>
        <v>0</v>
      </c>
      <c r="W562" s="345">
        <f t="shared" si="103"/>
        <v>0</v>
      </c>
      <c r="X562" s="154" t="str">
        <f>""</f>
        <v/>
      </c>
      <c r="Y562" s="355" t="str">
        <f>IF(Tableau_Complet[[#This Row],[ÉLÉMENTS]]="","",Tableau_Complet[[#This Row],[ÉLÉMENTS]])</f>
        <v>Ensignes</v>
      </c>
      <c r="Z562" s="356" t="str">
        <f>IF(Tableau_Complet[[#This Row],[NIVEAU DE PRIORITÉ]]="","",Tableau_Complet[[#This Row],[NIVEAU DE PRIORITÉ]])</f>
        <v>n/a</v>
      </c>
      <c r="AA562" s="356">
        <f>IF(Tableau_Complet[[#This Row],[COÛTS DE REMPLACEMENT (dollars 2024) avant Taxes]]="","",Tableau_Complet[[#This Row],[COÛTS DE REMPLACEMENT (dollars 2024) avant Taxes]])</f>
        <v>0</v>
      </c>
      <c r="AB562" s="273" t="s">
        <v>121</v>
      </c>
      <c r="AC562" s="273" t="s">
        <v>127</v>
      </c>
      <c r="AD562" s="273" t="s">
        <v>127</v>
      </c>
      <c r="AE562" s="356">
        <f t="shared" si="104"/>
        <v>0</v>
      </c>
      <c r="AF562" s="356">
        <f t="shared" si="105"/>
        <v>0</v>
      </c>
      <c r="AG562" s="356">
        <f t="shared" si="106"/>
        <v>0</v>
      </c>
      <c r="AP562" s="22"/>
      <c r="AR562" s="23"/>
      <c r="AS562" s="13"/>
      <c r="AT562" s="22"/>
      <c r="AU562" s="23"/>
      <c r="AY562" s="14"/>
      <c r="AZ562" s="24"/>
    </row>
    <row r="563" spans="1:52" s="21" customFormat="1" ht="36" x14ac:dyDescent="0.25">
      <c r="A563" s="73"/>
      <c r="B563" s="73"/>
      <c r="C563" s="74" t="s">
        <v>575</v>
      </c>
      <c r="D563" s="74" t="s">
        <v>132</v>
      </c>
      <c r="E563" s="74"/>
      <c r="F563" s="74"/>
      <c r="G563" s="74">
        <v>0</v>
      </c>
      <c r="H563" s="75" t="s">
        <v>133</v>
      </c>
      <c r="I563" s="76"/>
      <c r="J563" s="77"/>
      <c r="K563" s="78"/>
      <c r="L563" s="79">
        <v>0</v>
      </c>
      <c r="M563" s="250" t="s">
        <v>134</v>
      </c>
      <c r="N563" s="342"/>
      <c r="O563" s="269"/>
      <c r="P563" s="346">
        <f t="shared" si="107"/>
        <v>0</v>
      </c>
      <c r="Q563" s="347">
        <f t="shared" si="108"/>
        <v>0</v>
      </c>
      <c r="R563" s="347">
        <f t="shared" si="109"/>
        <v>0</v>
      </c>
      <c r="S563" s="348">
        <f t="shared" si="110"/>
        <v>0</v>
      </c>
      <c r="T563" s="349">
        <f t="shared" si="100"/>
        <v>0</v>
      </c>
      <c r="U563" s="345">
        <f t="shared" si="101"/>
        <v>0</v>
      </c>
      <c r="V563" s="345">
        <f t="shared" si="102"/>
        <v>0</v>
      </c>
      <c r="W563" s="345">
        <f t="shared" si="103"/>
        <v>0</v>
      </c>
      <c r="X563" s="154" t="str">
        <f>""</f>
        <v/>
      </c>
      <c r="Y563" s="355" t="str">
        <f>IF(Tableau_Complet[[#This Row],[ÉLÉMENTS]]="","",Tableau_Complet[[#This Row],[ÉLÉMENTS]])</f>
        <v>Systemes d'irigation - Ici ou 3011</v>
      </c>
      <c r="Z563" s="356" t="str">
        <f>IF(Tableau_Complet[[#This Row],[NIVEAU DE PRIORITÉ]]="","",Tableau_Complet[[#This Row],[NIVEAU DE PRIORITÉ]])</f>
        <v>n/a</v>
      </c>
      <c r="AA563" s="356">
        <f>IF(Tableau_Complet[[#This Row],[COÛTS DE REMPLACEMENT (dollars 2024) avant Taxes]]="","",Tableau_Complet[[#This Row],[COÛTS DE REMPLACEMENT (dollars 2024) avant Taxes]])</f>
        <v>0</v>
      </c>
      <c r="AB563" s="273" t="s">
        <v>121</v>
      </c>
      <c r="AC563" s="273" t="s">
        <v>127</v>
      </c>
      <c r="AD563" s="273" t="s">
        <v>127</v>
      </c>
      <c r="AE563" s="356">
        <f t="shared" si="104"/>
        <v>0</v>
      </c>
      <c r="AF563" s="356">
        <f t="shared" si="105"/>
        <v>0</v>
      </c>
      <c r="AG563" s="356">
        <f t="shared" si="106"/>
        <v>0</v>
      </c>
      <c r="AP563" s="22"/>
      <c r="AR563" s="23"/>
      <c r="AS563" s="13"/>
      <c r="AT563" s="22"/>
      <c r="AU563" s="23"/>
      <c r="AY563" s="14"/>
      <c r="AZ563" s="24"/>
    </row>
    <row r="564" spans="1:52" s="21" customFormat="1" ht="18" x14ac:dyDescent="0.25">
      <c r="A564" s="73"/>
      <c r="B564" s="73"/>
      <c r="C564" s="74" t="s">
        <v>576</v>
      </c>
      <c r="D564" s="74" t="s">
        <v>132</v>
      </c>
      <c r="E564" s="74"/>
      <c r="F564" s="74"/>
      <c r="G564" s="74">
        <v>0</v>
      </c>
      <c r="H564" s="75" t="s">
        <v>133</v>
      </c>
      <c r="I564" s="76"/>
      <c r="J564" s="77"/>
      <c r="K564" s="78"/>
      <c r="L564" s="79">
        <v>0</v>
      </c>
      <c r="M564" s="250" t="s">
        <v>134</v>
      </c>
      <c r="N564" s="342"/>
      <c r="O564" s="269"/>
      <c r="P564" s="346">
        <f t="shared" si="107"/>
        <v>0</v>
      </c>
      <c r="Q564" s="347">
        <f t="shared" si="108"/>
        <v>0</v>
      </c>
      <c r="R564" s="347">
        <f t="shared" si="109"/>
        <v>0</v>
      </c>
      <c r="S564" s="348">
        <f t="shared" si="110"/>
        <v>0</v>
      </c>
      <c r="T564" s="349">
        <f t="shared" si="100"/>
        <v>0</v>
      </c>
      <c r="U564" s="345">
        <f t="shared" si="101"/>
        <v>0</v>
      </c>
      <c r="V564" s="345">
        <f t="shared" si="102"/>
        <v>0</v>
      </c>
      <c r="W564" s="345">
        <f t="shared" si="103"/>
        <v>0</v>
      </c>
      <c r="X564" s="154" t="str">
        <f>""</f>
        <v/>
      </c>
      <c r="Y564" s="355" t="str">
        <f>IF(Tableau_Complet[[#This Row],[ÉLÉMENTS]]="","",Tableau_Complet[[#This Row],[ÉLÉMENTS]])</f>
        <v>Meubles exterieur</v>
      </c>
      <c r="Z564" s="356" t="str">
        <f>IF(Tableau_Complet[[#This Row],[NIVEAU DE PRIORITÉ]]="","",Tableau_Complet[[#This Row],[NIVEAU DE PRIORITÉ]])</f>
        <v>n/a</v>
      </c>
      <c r="AA564" s="356">
        <f>IF(Tableau_Complet[[#This Row],[COÛTS DE REMPLACEMENT (dollars 2024) avant Taxes]]="","",Tableau_Complet[[#This Row],[COÛTS DE REMPLACEMENT (dollars 2024) avant Taxes]])</f>
        <v>0</v>
      </c>
      <c r="AB564" s="273" t="s">
        <v>121</v>
      </c>
      <c r="AC564" s="273" t="s">
        <v>127</v>
      </c>
      <c r="AD564" s="273" t="s">
        <v>127</v>
      </c>
      <c r="AE564" s="356">
        <f t="shared" si="104"/>
        <v>0</v>
      </c>
      <c r="AF564" s="356">
        <f t="shared" si="105"/>
        <v>0</v>
      </c>
      <c r="AG564" s="356">
        <f t="shared" si="106"/>
        <v>0</v>
      </c>
      <c r="AP564" s="22"/>
      <c r="AR564" s="23"/>
      <c r="AS564" s="13"/>
      <c r="AT564" s="22"/>
      <c r="AU564" s="23"/>
      <c r="AY564" s="14"/>
      <c r="AZ564" s="24"/>
    </row>
    <row r="565" spans="1:52" s="21" customFormat="1" ht="18" x14ac:dyDescent="0.25">
      <c r="A565" s="73"/>
      <c r="B565" s="73"/>
      <c r="C565" s="74"/>
      <c r="D565" s="74"/>
      <c r="E565" s="74"/>
      <c r="F565" s="74"/>
      <c r="G565" s="74"/>
      <c r="H565" s="75"/>
      <c r="I565" s="76"/>
      <c r="J565" s="77"/>
      <c r="K565" s="78"/>
      <c r="L565" s="79"/>
      <c r="M565" s="250"/>
      <c r="N565" s="337"/>
      <c r="O565" s="269"/>
      <c r="P565" s="346">
        <f t="shared" si="107"/>
        <v>0</v>
      </c>
      <c r="Q565" s="347">
        <f t="shared" si="108"/>
        <v>0</v>
      </c>
      <c r="R565" s="347">
        <f t="shared" si="109"/>
        <v>0</v>
      </c>
      <c r="S565" s="348">
        <f t="shared" si="110"/>
        <v>0</v>
      </c>
      <c r="T565" s="349">
        <f t="shared" si="100"/>
        <v>0</v>
      </c>
      <c r="U565" s="345">
        <f t="shared" si="101"/>
        <v>0</v>
      </c>
      <c r="V565" s="345">
        <f t="shared" si="102"/>
        <v>0</v>
      </c>
      <c r="W565" s="345">
        <f t="shared" si="103"/>
        <v>0</v>
      </c>
      <c r="X565" s="154" t="str">
        <f>""</f>
        <v/>
      </c>
      <c r="Y565" s="355" t="str">
        <f>IF(Tableau_Complet[[#This Row],[ÉLÉMENTS]]="","",Tableau_Complet[[#This Row],[ÉLÉMENTS]])</f>
        <v/>
      </c>
      <c r="Z565" s="356" t="str">
        <f>IF(Tableau_Complet[[#This Row],[NIVEAU DE PRIORITÉ]]="","",Tableau_Complet[[#This Row],[NIVEAU DE PRIORITÉ]])</f>
        <v/>
      </c>
      <c r="AA565" s="356" t="str">
        <f>IF(Tableau_Complet[[#This Row],[COÛTS DE REMPLACEMENT (dollars 2024) avant Taxes]]="","",Tableau_Complet[[#This Row],[COÛTS DE REMPLACEMENT (dollars 2024) avant Taxes]])</f>
        <v/>
      </c>
      <c r="AB565" s="273" t="s">
        <v>121</v>
      </c>
      <c r="AC565" s="273" t="s">
        <v>127</v>
      </c>
      <c r="AD565" s="273" t="s">
        <v>127</v>
      </c>
      <c r="AE565" s="356" t="str">
        <f t="shared" si="104"/>
        <v/>
      </c>
      <c r="AF565" s="356" t="str">
        <f t="shared" si="105"/>
        <v/>
      </c>
      <c r="AG565" s="356" t="str">
        <f t="shared" si="106"/>
        <v/>
      </c>
      <c r="AP565" s="22"/>
      <c r="AR565" s="23"/>
      <c r="AS565" s="13"/>
      <c r="AT565" s="22"/>
      <c r="AU565" s="23"/>
      <c r="AY565" s="14"/>
      <c r="AZ565" s="24"/>
    </row>
    <row r="566" spans="1:52" s="21" customFormat="1" ht="36" x14ac:dyDescent="0.25">
      <c r="A566" s="124" t="s">
        <v>577</v>
      </c>
      <c r="B566" s="124"/>
      <c r="C566" s="125" t="s">
        <v>578</v>
      </c>
      <c r="D566" s="125"/>
      <c r="E566" s="125"/>
      <c r="F566" s="125"/>
      <c r="G566" s="125"/>
      <c r="H566" s="126"/>
      <c r="I566" s="127"/>
      <c r="J566" s="128"/>
      <c r="K566" s="129"/>
      <c r="L566" s="130"/>
      <c r="M566" s="131"/>
      <c r="N566" s="132">
        <f>SUM(L567:L573)</f>
        <v>0</v>
      </c>
      <c r="O566" s="124"/>
      <c r="P566" s="121">
        <f t="shared" si="107"/>
        <v>0</v>
      </c>
      <c r="Q566" s="122">
        <f t="shared" si="108"/>
        <v>0</v>
      </c>
      <c r="R566" s="122">
        <f t="shared" si="109"/>
        <v>0</v>
      </c>
      <c r="S566" s="123">
        <f t="shared" si="110"/>
        <v>0</v>
      </c>
      <c r="T566" s="133">
        <f t="shared" si="100"/>
        <v>0</v>
      </c>
      <c r="U566" s="134">
        <f t="shared" si="101"/>
        <v>0</v>
      </c>
      <c r="V566" s="134">
        <f t="shared" si="102"/>
        <v>0</v>
      </c>
      <c r="W566" s="134">
        <f t="shared" si="103"/>
        <v>0</v>
      </c>
      <c r="X566" s="135" t="str">
        <f>""</f>
        <v/>
      </c>
      <c r="Y566" s="136" t="str">
        <f>IF(Tableau_Complet[[#This Row],[ÉLÉMENTS]]="","",Tableau_Complet[[#This Row],[ÉLÉMENTS]])</f>
        <v>ALIMENTATION MUNICIPALE EN EAU</v>
      </c>
      <c r="Z566" s="135" t="str">
        <f>IF(Tableau_Complet[[#This Row],[NIVEAU DE PRIORITÉ]]="","",Tableau_Complet[[#This Row],[NIVEAU DE PRIORITÉ]])</f>
        <v/>
      </c>
      <c r="AA566" s="135" t="str">
        <f>IF(Tableau_Complet[[#This Row],[COÛTS DE REMPLACEMENT (dollars 2024) avant Taxes]]="","",Tableau_Complet[[#This Row],[COÛTS DE REMPLACEMENT (dollars 2024) avant Taxes]])</f>
        <v/>
      </c>
      <c r="AB566" s="135" t="s">
        <v>121</v>
      </c>
      <c r="AC566" s="135" t="s">
        <v>121</v>
      </c>
      <c r="AD566" s="135" t="s">
        <v>121</v>
      </c>
      <c r="AE566" s="135" t="str">
        <f t="shared" si="104"/>
        <v/>
      </c>
      <c r="AF566" s="135" t="str">
        <f t="shared" si="105"/>
        <v/>
      </c>
      <c r="AG566" s="135" t="str">
        <f t="shared" si="106"/>
        <v/>
      </c>
      <c r="AP566" s="22"/>
      <c r="AR566" s="23"/>
      <c r="AS566" s="13"/>
      <c r="AT566" s="22"/>
      <c r="AU566" s="23"/>
      <c r="AY566" s="14"/>
      <c r="AZ566" s="24"/>
    </row>
    <row r="567" spans="1:52" s="137" customFormat="1" ht="99.95" customHeight="1" x14ac:dyDescent="0.25">
      <c r="A567" s="73" t="s">
        <v>579</v>
      </c>
      <c r="B567" s="73"/>
      <c r="C567" s="74" t="s">
        <v>580</v>
      </c>
      <c r="D567" s="74" t="s">
        <v>581</v>
      </c>
      <c r="E567" s="74"/>
      <c r="F567" s="74"/>
      <c r="G567" s="74">
        <v>0</v>
      </c>
      <c r="H567" s="75" t="s">
        <v>133</v>
      </c>
      <c r="I567" s="76"/>
      <c r="J567" s="77"/>
      <c r="K567" s="78"/>
      <c r="L567" s="79">
        <v>0</v>
      </c>
      <c r="M567" s="250" t="s">
        <v>134</v>
      </c>
      <c r="N567" s="337"/>
      <c r="O567" s="269"/>
      <c r="P567" s="346">
        <f t="shared" si="107"/>
        <v>0</v>
      </c>
      <c r="Q567" s="347">
        <f t="shared" si="108"/>
        <v>0</v>
      </c>
      <c r="R567" s="347">
        <f t="shared" si="109"/>
        <v>0</v>
      </c>
      <c r="S567" s="348">
        <f t="shared" si="110"/>
        <v>0</v>
      </c>
      <c r="T567" s="349">
        <f t="shared" si="100"/>
        <v>0</v>
      </c>
      <c r="U567" s="345">
        <f t="shared" si="101"/>
        <v>0</v>
      </c>
      <c r="V567" s="345">
        <f t="shared" si="102"/>
        <v>0</v>
      </c>
      <c r="W567" s="345">
        <f t="shared" si="103"/>
        <v>0</v>
      </c>
      <c r="X567" s="154" t="str">
        <f>""</f>
        <v/>
      </c>
      <c r="Y567" s="355" t="str">
        <f>IF(Tableau_Complet[[#This Row],[ÉLÉMENTS]]="","",Tableau_Complet[[#This Row],[ÉLÉMENTS]])</f>
        <v>Alimentation municipale en eau - Eau et draingae pluvial et sanitaire ensemble dans nos rapports dans le passé</v>
      </c>
      <c r="Z567" s="356" t="str">
        <f>IF(Tableau_Complet[[#This Row],[NIVEAU DE PRIORITÉ]]="","",Tableau_Complet[[#This Row],[NIVEAU DE PRIORITÉ]])</f>
        <v>n/a</v>
      </c>
      <c r="AA567" s="356">
        <f>IF(Tableau_Complet[[#This Row],[COÛTS DE REMPLACEMENT (dollars 2024) avant Taxes]]="","",Tableau_Complet[[#This Row],[COÛTS DE REMPLACEMENT (dollars 2024) avant Taxes]])</f>
        <v>0</v>
      </c>
      <c r="AB567" s="273" t="s">
        <v>121</v>
      </c>
      <c r="AC567" s="273" t="s">
        <v>127</v>
      </c>
      <c r="AD567" s="273" t="s">
        <v>127</v>
      </c>
      <c r="AE567" s="356">
        <f t="shared" si="104"/>
        <v>0</v>
      </c>
      <c r="AF567" s="356">
        <f t="shared" si="105"/>
        <v>0</v>
      </c>
      <c r="AG567" s="356">
        <f t="shared" si="106"/>
        <v>0</v>
      </c>
      <c r="AP567" s="138"/>
      <c r="AR567" s="139"/>
      <c r="AS567" s="140"/>
      <c r="AT567" s="138"/>
      <c r="AU567" s="139"/>
      <c r="AY567" s="141"/>
      <c r="AZ567" s="142"/>
    </row>
    <row r="568" spans="1:52" s="29" customFormat="1" ht="36" x14ac:dyDescent="0.25">
      <c r="A568" s="73"/>
      <c r="B568" s="73"/>
      <c r="C568" s="74" t="s">
        <v>582</v>
      </c>
      <c r="D568" s="74" t="s">
        <v>581</v>
      </c>
      <c r="E568" s="74"/>
      <c r="F568" s="74"/>
      <c r="G568" s="74">
        <v>0</v>
      </c>
      <c r="H568" s="75" t="s">
        <v>133</v>
      </c>
      <c r="I568" s="76"/>
      <c r="J568" s="77"/>
      <c r="K568" s="78"/>
      <c r="L568" s="79">
        <v>0</v>
      </c>
      <c r="M568" s="250" t="s">
        <v>134</v>
      </c>
      <c r="N568" s="337"/>
      <c r="O568" s="269"/>
      <c r="P568" s="346">
        <f t="shared" si="107"/>
        <v>0</v>
      </c>
      <c r="Q568" s="347">
        <f t="shared" si="108"/>
        <v>0</v>
      </c>
      <c r="R568" s="347">
        <f t="shared" si="109"/>
        <v>0</v>
      </c>
      <c r="S568" s="348">
        <f t="shared" si="110"/>
        <v>0</v>
      </c>
      <c r="T568" s="349">
        <f t="shared" si="100"/>
        <v>0</v>
      </c>
      <c r="U568" s="345">
        <f t="shared" si="101"/>
        <v>0</v>
      </c>
      <c r="V568" s="345">
        <f t="shared" si="102"/>
        <v>0</v>
      </c>
      <c r="W568" s="345">
        <f t="shared" si="103"/>
        <v>0</v>
      </c>
      <c r="X568" s="154" t="str">
        <f>""</f>
        <v/>
      </c>
      <c r="Y568" s="355" t="str">
        <f>IF(Tableau_Complet[[#This Row],[ÉLÉMENTS]]="","",Tableau_Complet[[#This Row],[ÉLÉMENTS]])</f>
        <v>Systemes d'irigation - Ici ou 2044</v>
      </c>
      <c r="Z568" s="356" t="str">
        <f>IF(Tableau_Complet[[#This Row],[NIVEAU DE PRIORITÉ]]="","",Tableau_Complet[[#This Row],[NIVEAU DE PRIORITÉ]])</f>
        <v>n/a</v>
      </c>
      <c r="AA568" s="356">
        <f>IF(Tableau_Complet[[#This Row],[COÛTS DE REMPLACEMENT (dollars 2024) avant Taxes]]="","",Tableau_Complet[[#This Row],[COÛTS DE REMPLACEMENT (dollars 2024) avant Taxes]])</f>
        <v>0</v>
      </c>
      <c r="AB568" s="273" t="s">
        <v>121</v>
      </c>
      <c r="AC568" s="273" t="s">
        <v>127</v>
      </c>
      <c r="AD568" s="273" t="s">
        <v>127</v>
      </c>
      <c r="AE568" s="356">
        <f t="shared" si="104"/>
        <v>0</v>
      </c>
      <c r="AF568" s="356">
        <f t="shared" si="105"/>
        <v>0</v>
      </c>
      <c r="AG568" s="356">
        <f t="shared" si="106"/>
        <v>0</v>
      </c>
      <c r="AP568" s="30"/>
      <c r="AR568" s="31"/>
      <c r="AS568" s="17"/>
      <c r="AT568" s="30"/>
      <c r="AU568" s="31"/>
      <c r="AY568" s="18"/>
      <c r="AZ568" s="32"/>
    </row>
    <row r="569" spans="1:52" s="29" customFormat="1" ht="18" x14ac:dyDescent="0.25">
      <c r="A569" s="73"/>
      <c r="B569" s="73"/>
      <c r="C569" s="74"/>
      <c r="D569" s="74" t="s">
        <v>581</v>
      </c>
      <c r="E569" s="74"/>
      <c r="F569" s="74"/>
      <c r="G569" s="74">
        <v>0</v>
      </c>
      <c r="H569" s="75" t="s">
        <v>133</v>
      </c>
      <c r="I569" s="76"/>
      <c r="J569" s="77"/>
      <c r="K569" s="78"/>
      <c r="L569" s="79">
        <v>0</v>
      </c>
      <c r="M569" s="250" t="s">
        <v>134</v>
      </c>
      <c r="N569" s="337"/>
      <c r="O569" s="269"/>
      <c r="P569" s="346">
        <f t="shared" si="107"/>
        <v>0</v>
      </c>
      <c r="Q569" s="347">
        <f t="shared" si="108"/>
        <v>0</v>
      </c>
      <c r="R569" s="347">
        <f t="shared" si="109"/>
        <v>0</v>
      </c>
      <c r="S569" s="348">
        <f t="shared" si="110"/>
        <v>0</v>
      </c>
      <c r="T569" s="349">
        <f t="shared" si="100"/>
        <v>0</v>
      </c>
      <c r="U569" s="345">
        <f t="shared" si="101"/>
        <v>0</v>
      </c>
      <c r="V569" s="345">
        <f t="shared" si="102"/>
        <v>0</v>
      </c>
      <c r="W569" s="345">
        <f t="shared" si="103"/>
        <v>0</v>
      </c>
      <c r="X569" s="154" t="str">
        <f>""</f>
        <v/>
      </c>
      <c r="Y569" s="355" t="str">
        <f>IF(Tableau_Complet[[#This Row],[ÉLÉMENTS]]="","",Tableau_Complet[[#This Row],[ÉLÉMENTS]])</f>
        <v/>
      </c>
      <c r="Z569" s="356" t="str">
        <f>IF(Tableau_Complet[[#This Row],[NIVEAU DE PRIORITÉ]]="","",Tableau_Complet[[#This Row],[NIVEAU DE PRIORITÉ]])</f>
        <v>n/a</v>
      </c>
      <c r="AA569" s="356">
        <f>IF(Tableau_Complet[[#This Row],[COÛTS DE REMPLACEMENT (dollars 2024) avant Taxes]]="","",Tableau_Complet[[#This Row],[COÛTS DE REMPLACEMENT (dollars 2024) avant Taxes]])</f>
        <v>0</v>
      </c>
      <c r="AB569" s="273" t="s">
        <v>121</v>
      </c>
      <c r="AC569" s="273" t="s">
        <v>127</v>
      </c>
      <c r="AD569" s="273" t="s">
        <v>127</v>
      </c>
      <c r="AE569" s="356">
        <f t="shared" si="104"/>
        <v>0</v>
      </c>
      <c r="AF569" s="356">
        <f t="shared" si="105"/>
        <v>0</v>
      </c>
      <c r="AG569" s="356">
        <f t="shared" si="106"/>
        <v>0</v>
      </c>
      <c r="AP569" s="30"/>
      <c r="AR569" s="31"/>
      <c r="AS569" s="17"/>
      <c r="AT569" s="30"/>
      <c r="AU569" s="31"/>
      <c r="AY569" s="18"/>
      <c r="AZ569" s="32"/>
    </row>
    <row r="570" spans="1:52" s="21" customFormat="1" ht="36" x14ac:dyDescent="0.25">
      <c r="A570" s="73"/>
      <c r="B570" s="73"/>
      <c r="C570" s="74" t="s">
        <v>583</v>
      </c>
      <c r="D570" s="74" t="s">
        <v>581</v>
      </c>
      <c r="E570" s="74"/>
      <c r="F570" s="74"/>
      <c r="G570" s="74">
        <v>0</v>
      </c>
      <c r="H570" s="75" t="s">
        <v>133</v>
      </c>
      <c r="I570" s="76"/>
      <c r="J570" s="77"/>
      <c r="K570" s="78"/>
      <c r="L570" s="79">
        <v>0</v>
      </c>
      <c r="M570" s="250" t="s">
        <v>134</v>
      </c>
      <c r="N570" s="337"/>
      <c r="O570" s="269"/>
      <c r="P570" s="346">
        <f t="shared" si="107"/>
        <v>0</v>
      </c>
      <c r="Q570" s="347">
        <f t="shared" si="108"/>
        <v>0</v>
      </c>
      <c r="R570" s="347">
        <f t="shared" si="109"/>
        <v>0</v>
      </c>
      <c r="S570" s="348">
        <f t="shared" si="110"/>
        <v>0</v>
      </c>
      <c r="T570" s="349">
        <f t="shared" si="100"/>
        <v>0</v>
      </c>
      <c r="U570" s="345">
        <f t="shared" si="101"/>
        <v>0</v>
      </c>
      <c r="V570" s="345">
        <f t="shared" si="102"/>
        <v>0</v>
      </c>
      <c r="W570" s="345">
        <f t="shared" si="103"/>
        <v>0</v>
      </c>
      <c r="X570" s="154" t="str">
        <f>""</f>
        <v/>
      </c>
      <c r="Y570" s="355" t="str">
        <f>IF(Tableau_Complet[[#This Row],[ÉLÉMENTS]]="","",Tableau_Complet[[#This Row],[ÉLÉMENTS]])</f>
        <v>Alimentation en eau (puits artésien)</v>
      </c>
      <c r="Z570" s="356" t="str">
        <f>IF(Tableau_Complet[[#This Row],[NIVEAU DE PRIORITÉ]]="","",Tableau_Complet[[#This Row],[NIVEAU DE PRIORITÉ]])</f>
        <v>n/a</v>
      </c>
      <c r="AA570" s="356">
        <f>IF(Tableau_Complet[[#This Row],[COÛTS DE REMPLACEMENT (dollars 2024) avant Taxes]]="","",Tableau_Complet[[#This Row],[COÛTS DE REMPLACEMENT (dollars 2024) avant Taxes]])</f>
        <v>0</v>
      </c>
      <c r="AB570" s="273" t="s">
        <v>121</v>
      </c>
      <c r="AC570" s="273" t="s">
        <v>127</v>
      </c>
      <c r="AD570" s="273" t="s">
        <v>127</v>
      </c>
      <c r="AE570" s="356">
        <f t="shared" si="104"/>
        <v>0</v>
      </c>
      <c r="AF570" s="356">
        <f t="shared" si="105"/>
        <v>0</v>
      </c>
      <c r="AG570" s="356">
        <f t="shared" si="106"/>
        <v>0</v>
      </c>
      <c r="AP570" s="22"/>
      <c r="AR570" s="23"/>
      <c r="AS570" s="13"/>
      <c r="AT570" s="22"/>
      <c r="AU570" s="23"/>
      <c r="AY570" s="14"/>
      <c r="AZ570" s="24"/>
    </row>
    <row r="571" spans="1:52" s="163" customFormat="1" ht="99.95" customHeight="1" x14ac:dyDescent="0.25">
      <c r="A571" s="73"/>
      <c r="B571" s="73"/>
      <c r="C571" s="74" t="s">
        <v>584</v>
      </c>
      <c r="D571" s="74" t="s">
        <v>581</v>
      </c>
      <c r="E571" s="74"/>
      <c r="F571" s="74"/>
      <c r="G571" s="74">
        <v>0</v>
      </c>
      <c r="H571" s="75" t="s">
        <v>133</v>
      </c>
      <c r="I571" s="76"/>
      <c r="J571" s="77"/>
      <c r="K571" s="78"/>
      <c r="L571" s="79">
        <v>0</v>
      </c>
      <c r="M571" s="250" t="s">
        <v>134</v>
      </c>
      <c r="N571" s="337"/>
      <c r="O571" s="269"/>
      <c r="P571" s="346">
        <f t="shared" si="107"/>
        <v>0</v>
      </c>
      <c r="Q571" s="347">
        <f t="shared" si="108"/>
        <v>0</v>
      </c>
      <c r="R571" s="347">
        <f t="shared" si="109"/>
        <v>0</v>
      </c>
      <c r="S571" s="348">
        <f t="shared" si="110"/>
        <v>0</v>
      </c>
      <c r="T571" s="349">
        <f t="shared" ref="T571:T635" si="111">IF(AND(K571&gt;=0,K571&lt;2),L571,0)</f>
        <v>0</v>
      </c>
      <c r="U571" s="345">
        <f t="shared" ref="U571:U635" si="112">IF(AND(K571&gt;=2,K571&lt;6),L571,0)</f>
        <v>0</v>
      </c>
      <c r="V571" s="345">
        <f t="shared" ref="V571:V635" si="113">IF(AND(K571&gt;=6,K571&lt;11),L571,0)</f>
        <v>0</v>
      </c>
      <c r="W571" s="345">
        <f t="shared" ref="W571:W635" si="114">IF(AND(K571&gt;=11,K571&lt;26),L571,0)</f>
        <v>0</v>
      </c>
      <c r="X571" s="154" t="str">
        <f>""</f>
        <v/>
      </c>
      <c r="Y571" s="355" t="str">
        <f>IF(Tableau_Complet[[#This Row],[ÉLÉMENTS]]="","",Tableau_Complet[[#This Row],[ÉLÉMENTS]])</f>
        <v>Canalisation d'alimentation en eau potable et valves</v>
      </c>
      <c r="Z571" s="356" t="str">
        <f>IF(Tableau_Complet[[#This Row],[NIVEAU DE PRIORITÉ]]="","",Tableau_Complet[[#This Row],[NIVEAU DE PRIORITÉ]])</f>
        <v>n/a</v>
      </c>
      <c r="AA571" s="356">
        <f>IF(Tableau_Complet[[#This Row],[COÛTS DE REMPLACEMENT (dollars 2024) avant Taxes]]="","",Tableau_Complet[[#This Row],[COÛTS DE REMPLACEMENT (dollars 2024) avant Taxes]])</f>
        <v>0</v>
      </c>
      <c r="AB571" s="273" t="s">
        <v>121</v>
      </c>
      <c r="AC571" s="273" t="s">
        <v>127</v>
      </c>
      <c r="AD571" s="273" t="s">
        <v>127</v>
      </c>
      <c r="AE571" s="356">
        <f t="shared" ref="AE571:AE635" si="115">IF(AA571="","",IF(AB571="Oui",AA571,0))</f>
        <v>0</v>
      </c>
      <c r="AF571" s="356">
        <f t="shared" ref="AF571:AF634" si="116">IF($AA571="","",IF(AC571="Oui",$AA571,0))</f>
        <v>0</v>
      </c>
      <c r="AG571" s="356">
        <f t="shared" ref="AG571:AG634" si="117">IF($AA571="","",IF(AD571="Oui",$AA571,0))</f>
        <v>0</v>
      </c>
      <c r="AP571" s="164"/>
      <c r="AR571" s="165"/>
      <c r="AS571" s="166"/>
      <c r="AT571" s="164"/>
      <c r="AU571" s="165"/>
      <c r="AY571" s="167"/>
      <c r="AZ571" s="168"/>
    </row>
    <row r="572" spans="1:52" s="25" customFormat="1" ht="36" x14ac:dyDescent="0.25">
      <c r="A572" s="73"/>
      <c r="B572" s="73"/>
      <c r="C572" s="74" t="s">
        <v>585</v>
      </c>
      <c r="D572" s="74" t="s">
        <v>581</v>
      </c>
      <c r="E572" s="74"/>
      <c r="F572" s="74"/>
      <c r="G572" s="74">
        <v>0</v>
      </c>
      <c r="H572" s="75" t="s">
        <v>133</v>
      </c>
      <c r="I572" s="76"/>
      <c r="J572" s="77"/>
      <c r="K572" s="78"/>
      <c r="L572" s="79">
        <v>0</v>
      </c>
      <c r="M572" s="250" t="s">
        <v>134</v>
      </c>
      <c r="N572" s="337"/>
      <c r="O572" s="269"/>
      <c r="P572" s="346">
        <f t="shared" si="107"/>
        <v>0</v>
      </c>
      <c r="Q572" s="347">
        <f t="shared" si="108"/>
        <v>0</v>
      </c>
      <c r="R572" s="347">
        <f t="shared" si="109"/>
        <v>0</v>
      </c>
      <c r="S572" s="348">
        <f t="shared" si="110"/>
        <v>0</v>
      </c>
      <c r="T572" s="349">
        <f t="shared" si="111"/>
        <v>0</v>
      </c>
      <c r="U572" s="345">
        <f t="shared" si="112"/>
        <v>0</v>
      </c>
      <c r="V572" s="345">
        <f t="shared" si="113"/>
        <v>0</v>
      </c>
      <c r="W572" s="345">
        <f t="shared" si="114"/>
        <v>0</v>
      </c>
      <c r="X572" s="154" t="str">
        <f>""</f>
        <v/>
      </c>
      <c r="Y572" s="355" t="str">
        <f>IF(Tableau_Complet[[#This Row],[ÉLÉMENTS]]="","",Tableau_Complet[[#This Row],[ÉLÉMENTS]])</f>
        <v>Puits artésien ou de surface</v>
      </c>
      <c r="Z572" s="356" t="str">
        <f>IF(Tableau_Complet[[#This Row],[NIVEAU DE PRIORITÉ]]="","",Tableau_Complet[[#This Row],[NIVEAU DE PRIORITÉ]])</f>
        <v>n/a</v>
      </c>
      <c r="AA572" s="356">
        <f>IF(Tableau_Complet[[#This Row],[COÛTS DE REMPLACEMENT (dollars 2024) avant Taxes]]="","",Tableau_Complet[[#This Row],[COÛTS DE REMPLACEMENT (dollars 2024) avant Taxes]])</f>
        <v>0</v>
      </c>
      <c r="AB572" s="273" t="s">
        <v>121</v>
      </c>
      <c r="AC572" s="273" t="s">
        <v>127</v>
      </c>
      <c r="AD572" s="273" t="s">
        <v>127</v>
      </c>
      <c r="AE572" s="356">
        <f t="shared" si="115"/>
        <v>0</v>
      </c>
      <c r="AF572" s="356">
        <f t="shared" si="116"/>
        <v>0</v>
      </c>
      <c r="AG572" s="356">
        <f t="shared" si="117"/>
        <v>0</v>
      </c>
      <c r="AP572" s="26"/>
      <c r="AR572" s="27"/>
      <c r="AS572" s="15"/>
      <c r="AT572" s="26"/>
      <c r="AU572" s="27"/>
      <c r="AY572" s="16"/>
      <c r="AZ572" s="28"/>
    </row>
    <row r="573" spans="1:52" s="21" customFormat="1" ht="18" x14ac:dyDescent="0.25">
      <c r="A573" s="73"/>
      <c r="B573" s="73"/>
      <c r="C573" s="74"/>
      <c r="D573" s="74"/>
      <c r="E573" s="74"/>
      <c r="F573" s="74"/>
      <c r="G573" s="74"/>
      <c r="H573" s="75"/>
      <c r="I573" s="76"/>
      <c r="J573" s="77"/>
      <c r="K573" s="78"/>
      <c r="L573" s="79"/>
      <c r="M573" s="250"/>
      <c r="N573" s="337"/>
      <c r="O573" s="269"/>
      <c r="P573" s="346">
        <f t="shared" si="107"/>
        <v>0</v>
      </c>
      <c r="Q573" s="347">
        <f t="shared" si="108"/>
        <v>0</v>
      </c>
      <c r="R573" s="347">
        <f t="shared" si="109"/>
        <v>0</v>
      </c>
      <c r="S573" s="348">
        <f t="shared" si="110"/>
        <v>0</v>
      </c>
      <c r="T573" s="349">
        <f t="shared" si="111"/>
        <v>0</v>
      </c>
      <c r="U573" s="345">
        <f t="shared" si="112"/>
        <v>0</v>
      </c>
      <c r="V573" s="345">
        <f t="shared" si="113"/>
        <v>0</v>
      </c>
      <c r="W573" s="345">
        <f t="shared" si="114"/>
        <v>0</v>
      </c>
      <c r="X573" s="154" t="str">
        <f>""</f>
        <v/>
      </c>
      <c r="Y573" s="355" t="str">
        <f>IF(Tableau_Complet[[#This Row],[ÉLÉMENTS]]="","",Tableau_Complet[[#This Row],[ÉLÉMENTS]])</f>
        <v/>
      </c>
      <c r="Z573" s="356" t="str">
        <f>IF(Tableau_Complet[[#This Row],[NIVEAU DE PRIORITÉ]]="","",Tableau_Complet[[#This Row],[NIVEAU DE PRIORITÉ]])</f>
        <v/>
      </c>
      <c r="AA573" s="356" t="str">
        <f>IF(Tableau_Complet[[#This Row],[COÛTS DE REMPLACEMENT (dollars 2024) avant Taxes]]="","",Tableau_Complet[[#This Row],[COÛTS DE REMPLACEMENT (dollars 2024) avant Taxes]])</f>
        <v/>
      </c>
      <c r="AB573" s="273" t="s">
        <v>121</v>
      </c>
      <c r="AC573" s="273" t="s">
        <v>127</v>
      </c>
      <c r="AD573" s="273" t="s">
        <v>127</v>
      </c>
      <c r="AE573" s="356" t="str">
        <f t="shared" si="115"/>
        <v/>
      </c>
      <c r="AF573" s="356" t="str">
        <f t="shared" si="116"/>
        <v/>
      </c>
      <c r="AG573" s="356" t="str">
        <f t="shared" si="117"/>
        <v/>
      </c>
      <c r="AP573" s="22"/>
      <c r="AR573" s="23"/>
      <c r="AS573" s="13"/>
      <c r="AT573" s="22"/>
      <c r="AU573" s="23"/>
      <c r="AY573" s="14"/>
      <c r="AZ573" s="24"/>
    </row>
    <row r="574" spans="1:52" s="29" customFormat="1" ht="90" x14ac:dyDescent="0.25">
      <c r="A574" s="124" t="s">
        <v>586</v>
      </c>
      <c r="B574" s="124"/>
      <c r="C574" s="125" t="s">
        <v>587</v>
      </c>
      <c r="D574" s="125"/>
      <c r="E574" s="125"/>
      <c r="F574" s="125"/>
      <c r="G574" s="125"/>
      <c r="H574" s="126"/>
      <c r="I574" s="127"/>
      <c r="J574" s="128"/>
      <c r="K574" s="129"/>
      <c r="L574" s="130"/>
      <c r="M574" s="131"/>
      <c r="N574" s="132">
        <f>SUM(L575:L577)</f>
        <v>0</v>
      </c>
      <c r="O574" s="124"/>
      <c r="P574" s="121">
        <f t="shared" si="107"/>
        <v>0</v>
      </c>
      <c r="Q574" s="122">
        <f t="shared" si="108"/>
        <v>0</v>
      </c>
      <c r="R574" s="122">
        <f t="shared" si="109"/>
        <v>0</v>
      </c>
      <c r="S574" s="123">
        <f t="shared" si="110"/>
        <v>0</v>
      </c>
      <c r="T574" s="133">
        <f t="shared" si="111"/>
        <v>0</v>
      </c>
      <c r="U574" s="134">
        <f t="shared" si="112"/>
        <v>0</v>
      </c>
      <c r="V574" s="134">
        <f t="shared" si="113"/>
        <v>0</v>
      </c>
      <c r="W574" s="134">
        <f t="shared" si="114"/>
        <v>0</v>
      </c>
      <c r="X574" s="135" t="str">
        <f>""</f>
        <v/>
      </c>
      <c r="Y574" s="136" t="str">
        <f>IF(Tableau_Complet[[#This Row],[ÉLÉMENTS]]="","",Tableau_Complet[[#This Row],[ÉLÉMENTS]])</f>
        <v>ÉGOUT SANITAIRE MUNICIPAL - nous regrouperait sanitaire et pluvial municipal</v>
      </c>
      <c r="Z574" s="135" t="str">
        <f>IF(Tableau_Complet[[#This Row],[NIVEAU DE PRIORITÉ]]="","",Tableau_Complet[[#This Row],[NIVEAU DE PRIORITÉ]])</f>
        <v/>
      </c>
      <c r="AA574" s="135" t="str">
        <f>IF(Tableau_Complet[[#This Row],[COÛTS DE REMPLACEMENT (dollars 2024) avant Taxes]]="","",Tableau_Complet[[#This Row],[COÛTS DE REMPLACEMENT (dollars 2024) avant Taxes]])</f>
        <v/>
      </c>
      <c r="AB574" s="135" t="s">
        <v>121</v>
      </c>
      <c r="AC574" s="135" t="s">
        <v>121</v>
      </c>
      <c r="AD574" s="135" t="s">
        <v>121</v>
      </c>
      <c r="AE574" s="135" t="str">
        <f t="shared" si="115"/>
        <v/>
      </c>
      <c r="AF574" s="135" t="str">
        <f t="shared" si="116"/>
        <v/>
      </c>
      <c r="AG574" s="135" t="str">
        <f t="shared" si="117"/>
        <v/>
      </c>
      <c r="AP574" s="30"/>
      <c r="AR574" s="31"/>
      <c r="AS574" s="17"/>
      <c r="AT574" s="30"/>
      <c r="AU574" s="31"/>
      <c r="AY574" s="18"/>
      <c r="AZ574" s="32"/>
    </row>
    <row r="575" spans="1:52" s="21" customFormat="1" ht="36" x14ac:dyDescent="0.25">
      <c r="A575" s="73"/>
      <c r="B575" s="73"/>
      <c r="C575" s="74" t="s">
        <v>588</v>
      </c>
      <c r="D575" s="74" t="s">
        <v>154</v>
      </c>
      <c r="E575" s="74"/>
      <c r="F575" s="74"/>
      <c r="G575" s="74">
        <v>0</v>
      </c>
      <c r="H575" s="75" t="s">
        <v>133</v>
      </c>
      <c r="I575" s="76"/>
      <c r="J575" s="77"/>
      <c r="K575" s="78"/>
      <c r="L575" s="79">
        <v>0</v>
      </c>
      <c r="M575" s="250" t="s">
        <v>134</v>
      </c>
      <c r="N575" s="337"/>
      <c r="O575" s="269"/>
      <c r="P575" s="346">
        <f t="shared" si="107"/>
        <v>0</v>
      </c>
      <c r="Q575" s="347">
        <f t="shared" si="108"/>
        <v>0</v>
      </c>
      <c r="R575" s="347">
        <f t="shared" si="109"/>
        <v>0</v>
      </c>
      <c r="S575" s="348">
        <f t="shared" si="110"/>
        <v>0</v>
      </c>
      <c r="T575" s="349">
        <f t="shared" si="111"/>
        <v>0</v>
      </c>
      <c r="U575" s="345">
        <f t="shared" si="112"/>
        <v>0</v>
      </c>
      <c r="V575" s="345">
        <f t="shared" si="113"/>
        <v>0</v>
      </c>
      <c r="W575" s="345">
        <f t="shared" si="114"/>
        <v>0</v>
      </c>
      <c r="X575" s="154" t="str">
        <f>""</f>
        <v/>
      </c>
      <c r="Y575" s="355" t="str">
        <f>IF(Tableau_Complet[[#This Row],[ÉLÉMENTS]]="","",Tableau_Complet[[#This Row],[ÉLÉMENTS]])</f>
        <v>Réseau d'égout ou combiné</v>
      </c>
      <c r="Z575" s="356" t="str">
        <f>IF(Tableau_Complet[[#This Row],[NIVEAU DE PRIORITÉ]]="","",Tableau_Complet[[#This Row],[NIVEAU DE PRIORITÉ]])</f>
        <v>n/a</v>
      </c>
      <c r="AA575" s="356">
        <f>IF(Tableau_Complet[[#This Row],[COÛTS DE REMPLACEMENT (dollars 2024) avant Taxes]]="","",Tableau_Complet[[#This Row],[COÛTS DE REMPLACEMENT (dollars 2024) avant Taxes]])</f>
        <v>0</v>
      </c>
      <c r="AB575" s="273" t="s">
        <v>121</v>
      </c>
      <c r="AC575" s="273" t="s">
        <v>127</v>
      </c>
      <c r="AD575" s="273" t="s">
        <v>127</v>
      </c>
      <c r="AE575" s="356">
        <f t="shared" si="115"/>
        <v>0</v>
      </c>
      <c r="AF575" s="356">
        <f t="shared" si="116"/>
        <v>0</v>
      </c>
      <c r="AG575" s="356">
        <f t="shared" si="117"/>
        <v>0</v>
      </c>
      <c r="AP575" s="22"/>
      <c r="AR575" s="23"/>
      <c r="AS575" s="13"/>
      <c r="AT575" s="22"/>
      <c r="AU575" s="23"/>
      <c r="AY575" s="14"/>
      <c r="AZ575" s="24"/>
    </row>
    <row r="576" spans="1:52" s="21" customFormat="1" ht="18" x14ac:dyDescent="0.25">
      <c r="A576" s="73"/>
      <c r="B576" s="73"/>
      <c r="C576" s="74"/>
      <c r="D576" s="74"/>
      <c r="E576" s="74"/>
      <c r="F576" s="74"/>
      <c r="G576" s="74"/>
      <c r="H576" s="75"/>
      <c r="I576" s="76"/>
      <c r="J576" s="77"/>
      <c r="K576" s="78"/>
      <c r="L576" s="79"/>
      <c r="M576" s="250"/>
      <c r="N576" s="337"/>
      <c r="O576" s="269"/>
      <c r="P576" s="346">
        <f>IF(M576="Urgent",L576,0)</f>
        <v>0</v>
      </c>
      <c r="Q576" s="347">
        <f>IF(M576="Prioritaire",L576,0)</f>
        <v>0</v>
      </c>
      <c r="R576" s="347">
        <f>IF(M576="Requis",L576,0)</f>
        <v>0</v>
      </c>
      <c r="S576" s="348">
        <f>IF(M576="Recommandé",L576,0)</f>
        <v>0</v>
      </c>
      <c r="T576" s="349">
        <f t="shared" si="111"/>
        <v>0</v>
      </c>
      <c r="U576" s="345">
        <f t="shared" si="112"/>
        <v>0</v>
      </c>
      <c r="V576" s="345">
        <f t="shared" si="113"/>
        <v>0</v>
      </c>
      <c r="W576" s="345">
        <f t="shared" si="114"/>
        <v>0</v>
      </c>
      <c r="X576" s="154" t="str">
        <f>""</f>
        <v/>
      </c>
      <c r="Y576" s="355" t="str">
        <f>IF(Tableau_Complet[[#This Row],[ÉLÉMENTS]]="","",Tableau_Complet[[#This Row],[ÉLÉMENTS]])</f>
        <v/>
      </c>
      <c r="Z576" s="356" t="str">
        <f>IF(Tableau_Complet[[#This Row],[NIVEAU DE PRIORITÉ]]="","",Tableau_Complet[[#This Row],[NIVEAU DE PRIORITÉ]])</f>
        <v/>
      </c>
      <c r="AA576" s="356" t="str">
        <f>IF(Tableau_Complet[[#This Row],[COÛTS DE REMPLACEMENT (dollars 2024) avant Taxes]]="","",Tableau_Complet[[#This Row],[COÛTS DE REMPLACEMENT (dollars 2024) avant Taxes]])</f>
        <v/>
      </c>
      <c r="AB576" s="273" t="s">
        <v>121</v>
      </c>
      <c r="AC576" s="273" t="s">
        <v>127</v>
      </c>
      <c r="AD576" s="273" t="s">
        <v>127</v>
      </c>
      <c r="AE576" s="356" t="str">
        <f t="shared" si="115"/>
        <v/>
      </c>
      <c r="AF576" s="356" t="str">
        <f t="shared" si="116"/>
        <v/>
      </c>
      <c r="AG576" s="356" t="str">
        <f t="shared" si="117"/>
        <v/>
      </c>
      <c r="AP576" s="22"/>
      <c r="AR576" s="23"/>
      <c r="AS576" s="13"/>
      <c r="AT576" s="22"/>
      <c r="AU576" s="23"/>
      <c r="AY576" s="14"/>
      <c r="AZ576" s="24"/>
    </row>
    <row r="577" spans="1:52" s="137" customFormat="1" ht="75" customHeight="1" x14ac:dyDescent="0.25">
      <c r="A577" s="73"/>
      <c r="B577" s="73"/>
      <c r="C577" s="74"/>
      <c r="D577" s="74"/>
      <c r="E577" s="74"/>
      <c r="F577" s="74"/>
      <c r="G577" s="74"/>
      <c r="H577" s="75"/>
      <c r="I577" s="76"/>
      <c r="J577" s="77"/>
      <c r="K577" s="78"/>
      <c r="L577" s="79"/>
      <c r="M577" s="250"/>
      <c r="N577" s="337"/>
      <c r="O577" s="269"/>
      <c r="P577" s="346">
        <f t="shared" si="107"/>
        <v>0</v>
      </c>
      <c r="Q577" s="347">
        <f t="shared" si="108"/>
        <v>0</v>
      </c>
      <c r="R577" s="347">
        <f t="shared" si="109"/>
        <v>0</v>
      </c>
      <c r="S577" s="348">
        <f t="shared" si="110"/>
        <v>0</v>
      </c>
      <c r="T577" s="349">
        <f t="shared" si="111"/>
        <v>0</v>
      </c>
      <c r="U577" s="345">
        <f t="shared" si="112"/>
        <v>0</v>
      </c>
      <c r="V577" s="345">
        <f t="shared" si="113"/>
        <v>0</v>
      </c>
      <c r="W577" s="345">
        <f t="shared" si="114"/>
        <v>0</v>
      </c>
      <c r="X577" s="154" t="str">
        <f>""</f>
        <v/>
      </c>
      <c r="Y577" s="355" t="str">
        <f>IF(Tableau_Complet[[#This Row],[ÉLÉMENTS]]="","",Tableau_Complet[[#This Row],[ÉLÉMENTS]])</f>
        <v/>
      </c>
      <c r="Z577" s="356" t="str">
        <f>IF(Tableau_Complet[[#This Row],[NIVEAU DE PRIORITÉ]]="","",Tableau_Complet[[#This Row],[NIVEAU DE PRIORITÉ]])</f>
        <v/>
      </c>
      <c r="AA577" s="356" t="str">
        <f>IF(Tableau_Complet[[#This Row],[COÛTS DE REMPLACEMENT (dollars 2024) avant Taxes]]="","",Tableau_Complet[[#This Row],[COÛTS DE REMPLACEMENT (dollars 2024) avant Taxes]])</f>
        <v/>
      </c>
      <c r="AB577" s="273" t="s">
        <v>121</v>
      </c>
      <c r="AC577" s="273" t="s">
        <v>127</v>
      </c>
      <c r="AD577" s="273" t="s">
        <v>127</v>
      </c>
      <c r="AE577" s="356" t="str">
        <f t="shared" si="115"/>
        <v/>
      </c>
      <c r="AF577" s="356" t="str">
        <f t="shared" si="116"/>
        <v/>
      </c>
      <c r="AG577" s="356" t="str">
        <f t="shared" si="117"/>
        <v/>
      </c>
      <c r="AP577" s="138"/>
      <c r="AR577" s="139"/>
      <c r="AS577" s="140"/>
      <c r="AT577" s="138"/>
      <c r="AU577" s="139"/>
      <c r="AY577" s="141"/>
      <c r="AZ577" s="142"/>
    </row>
    <row r="578" spans="1:52" s="21" customFormat="1" ht="90" x14ac:dyDescent="0.25">
      <c r="A578" s="124" t="s">
        <v>589</v>
      </c>
      <c r="B578" s="124"/>
      <c r="C578" s="125" t="s">
        <v>590</v>
      </c>
      <c r="D578" s="125"/>
      <c r="E578" s="125"/>
      <c r="F578" s="125"/>
      <c r="G578" s="125"/>
      <c r="H578" s="126"/>
      <c r="I578" s="127"/>
      <c r="J578" s="128"/>
      <c r="K578" s="129"/>
      <c r="L578" s="130"/>
      <c r="M578" s="131"/>
      <c r="N578" s="132">
        <f>SUM(L579:L583)</f>
        <v>0</v>
      </c>
      <c r="O578" s="124"/>
      <c r="P578" s="121">
        <f t="shared" si="107"/>
        <v>0</v>
      </c>
      <c r="Q578" s="122">
        <f t="shared" si="108"/>
        <v>0</v>
      </c>
      <c r="R578" s="122">
        <f t="shared" si="109"/>
        <v>0</v>
      </c>
      <c r="S578" s="123">
        <f t="shared" si="110"/>
        <v>0</v>
      </c>
      <c r="T578" s="133">
        <f t="shared" si="111"/>
        <v>0</v>
      </c>
      <c r="U578" s="134">
        <f t="shared" si="112"/>
        <v>0</v>
      </c>
      <c r="V578" s="134">
        <f t="shared" si="113"/>
        <v>0</v>
      </c>
      <c r="W578" s="134">
        <f t="shared" si="114"/>
        <v>0</v>
      </c>
      <c r="X578" s="155" t="str">
        <f>""</f>
        <v/>
      </c>
      <c r="Y578" s="156" t="str">
        <f>IF(Tableau_Complet[[#This Row],[ÉLÉMENTS]]="","",Tableau_Complet[[#This Row],[ÉLÉMENTS]])</f>
        <v>ÉGOUT PLUVIAL  - Eau et draingae pluvial et sanitaire ensemble dans nos rapports dans le passé</v>
      </c>
      <c r="Z578" s="155" t="str">
        <f>IF(Tableau_Complet[[#This Row],[NIVEAU DE PRIORITÉ]]="","",Tableau_Complet[[#This Row],[NIVEAU DE PRIORITÉ]])</f>
        <v/>
      </c>
      <c r="AA578" s="155" t="str">
        <f>IF(Tableau_Complet[[#This Row],[COÛTS DE REMPLACEMENT (dollars 2024) avant Taxes]]="","",Tableau_Complet[[#This Row],[COÛTS DE REMPLACEMENT (dollars 2024) avant Taxes]])</f>
        <v/>
      </c>
      <c r="AB578" s="135" t="s">
        <v>121</v>
      </c>
      <c r="AC578" s="135" t="s">
        <v>121</v>
      </c>
      <c r="AD578" s="135" t="s">
        <v>121</v>
      </c>
      <c r="AE578" s="155" t="str">
        <f t="shared" si="115"/>
        <v/>
      </c>
      <c r="AF578" s="155" t="str">
        <f t="shared" si="116"/>
        <v/>
      </c>
      <c r="AG578" s="155" t="str">
        <f t="shared" si="117"/>
        <v/>
      </c>
      <c r="AP578" s="22"/>
      <c r="AR578" s="23"/>
      <c r="AS578" s="13"/>
      <c r="AT578" s="22"/>
      <c r="AU578" s="23"/>
      <c r="AY578" s="14"/>
      <c r="AZ578" s="24"/>
    </row>
    <row r="579" spans="1:52" s="21" customFormat="1" ht="54" x14ac:dyDescent="0.25">
      <c r="A579" s="73"/>
      <c r="B579" s="73"/>
      <c r="C579" s="74" t="s">
        <v>591</v>
      </c>
      <c r="D579" s="74" t="s">
        <v>581</v>
      </c>
      <c r="E579" s="74"/>
      <c r="F579" s="74"/>
      <c r="G579" s="74">
        <v>0</v>
      </c>
      <c r="H579" s="75" t="s">
        <v>133</v>
      </c>
      <c r="I579" s="76"/>
      <c r="J579" s="77"/>
      <c r="K579" s="78"/>
      <c r="L579" s="79">
        <v>0</v>
      </c>
      <c r="M579" s="250" t="s">
        <v>134</v>
      </c>
      <c r="N579" s="337"/>
      <c r="O579" s="269"/>
      <c r="P579" s="346">
        <f t="shared" si="107"/>
        <v>0</v>
      </c>
      <c r="Q579" s="347">
        <f t="shared" si="108"/>
        <v>0</v>
      </c>
      <c r="R579" s="347">
        <f t="shared" si="109"/>
        <v>0</v>
      </c>
      <c r="S579" s="348">
        <f t="shared" si="110"/>
        <v>0</v>
      </c>
      <c r="T579" s="349">
        <f t="shared" si="111"/>
        <v>0</v>
      </c>
      <c r="U579" s="345">
        <f t="shared" si="112"/>
        <v>0</v>
      </c>
      <c r="V579" s="345">
        <f t="shared" si="113"/>
        <v>0</v>
      </c>
      <c r="W579" s="345">
        <f t="shared" si="114"/>
        <v>0</v>
      </c>
      <c r="X579" s="154" t="str">
        <f>""</f>
        <v/>
      </c>
      <c r="Y579" s="355" t="str">
        <f>IF(Tableau_Complet[[#This Row],[ÉLÉMENTS]]="","",Tableau_Complet[[#This Row],[ÉLÉMENTS]])</f>
        <v>Réseau d'égout pluvial, regards, réducteurs de débit</v>
      </c>
      <c r="Z579" s="356" t="str">
        <f>IF(Tableau_Complet[[#This Row],[NIVEAU DE PRIORITÉ]]="","",Tableau_Complet[[#This Row],[NIVEAU DE PRIORITÉ]])</f>
        <v>n/a</v>
      </c>
      <c r="AA579" s="356">
        <f>IF(Tableau_Complet[[#This Row],[COÛTS DE REMPLACEMENT (dollars 2024) avant Taxes]]="","",Tableau_Complet[[#This Row],[COÛTS DE REMPLACEMENT (dollars 2024) avant Taxes]])</f>
        <v>0</v>
      </c>
      <c r="AB579" s="273" t="s">
        <v>121</v>
      </c>
      <c r="AC579" s="273" t="s">
        <v>127</v>
      </c>
      <c r="AD579" s="273" t="s">
        <v>127</v>
      </c>
      <c r="AE579" s="356">
        <f t="shared" si="115"/>
        <v>0</v>
      </c>
      <c r="AF579" s="356">
        <f t="shared" si="116"/>
        <v>0</v>
      </c>
      <c r="AG579" s="356">
        <f t="shared" si="117"/>
        <v>0</v>
      </c>
      <c r="AP579" s="22"/>
      <c r="AR579" s="23"/>
      <c r="AS579" s="13"/>
      <c r="AT579" s="22"/>
      <c r="AU579" s="23"/>
      <c r="AY579" s="14"/>
      <c r="AZ579" s="24"/>
    </row>
    <row r="580" spans="1:52" s="21" customFormat="1" ht="36" x14ac:dyDescent="0.25">
      <c r="A580" s="73"/>
      <c r="B580" s="73"/>
      <c r="C580" s="74" t="s">
        <v>592</v>
      </c>
      <c r="D580" s="74" t="s">
        <v>581</v>
      </c>
      <c r="E580" s="74"/>
      <c r="F580" s="74"/>
      <c r="G580" s="74">
        <v>0</v>
      </c>
      <c r="H580" s="75" t="s">
        <v>133</v>
      </c>
      <c r="I580" s="76"/>
      <c r="J580" s="77"/>
      <c r="K580" s="78"/>
      <c r="L580" s="79">
        <v>0</v>
      </c>
      <c r="M580" s="250" t="s">
        <v>134</v>
      </c>
      <c r="N580" s="337"/>
      <c r="O580" s="269"/>
      <c r="P580" s="346">
        <f t="shared" si="107"/>
        <v>0</v>
      </c>
      <c r="Q580" s="347">
        <f t="shared" si="108"/>
        <v>0</v>
      </c>
      <c r="R580" s="347">
        <f t="shared" si="109"/>
        <v>0</v>
      </c>
      <c r="S580" s="348">
        <f t="shared" si="110"/>
        <v>0</v>
      </c>
      <c r="T580" s="349">
        <f t="shared" si="111"/>
        <v>0</v>
      </c>
      <c r="U580" s="345">
        <f t="shared" si="112"/>
        <v>0</v>
      </c>
      <c r="V580" s="345">
        <f t="shared" si="113"/>
        <v>0</v>
      </c>
      <c r="W580" s="345">
        <f t="shared" si="114"/>
        <v>0</v>
      </c>
      <c r="X580" s="154" t="str">
        <f>""</f>
        <v/>
      </c>
      <c r="Y580" s="355" t="str">
        <f>IF(Tableau_Complet[[#This Row],[ÉLÉMENTS]]="","",Tableau_Complet[[#This Row],[ÉLÉMENTS]])</f>
        <v>Puisards de drainage du site</v>
      </c>
      <c r="Z580" s="356" t="str">
        <f>IF(Tableau_Complet[[#This Row],[NIVEAU DE PRIORITÉ]]="","",Tableau_Complet[[#This Row],[NIVEAU DE PRIORITÉ]])</f>
        <v>n/a</v>
      </c>
      <c r="AA580" s="356">
        <f>IF(Tableau_Complet[[#This Row],[COÛTS DE REMPLACEMENT (dollars 2024) avant Taxes]]="","",Tableau_Complet[[#This Row],[COÛTS DE REMPLACEMENT (dollars 2024) avant Taxes]])</f>
        <v>0</v>
      </c>
      <c r="AB580" s="273" t="s">
        <v>121</v>
      </c>
      <c r="AC580" s="273" t="s">
        <v>127</v>
      </c>
      <c r="AD580" s="273" t="s">
        <v>127</v>
      </c>
      <c r="AE580" s="356">
        <f t="shared" si="115"/>
        <v>0</v>
      </c>
      <c r="AF580" s="356">
        <f t="shared" si="116"/>
        <v>0</v>
      </c>
      <c r="AG580" s="356">
        <f t="shared" si="117"/>
        <v>0</v>
      </c>
      <c r="AP580" s="22"/>
      <c r="AR580" s="23"/>
      <c r="AS580" s="13"/>
      <c r="AT580" s="22"/>
      <c r="AU580" s="23"/>
      <c r="AY580" s="14"/>
      <c r="AZ580" s="24"/>
    </row>
    <row r="581" spans="1:52" s="21" customFormat="1" ht="36" x14ac:dyDescent="0.25">
      <c r="A581" s="73"/>
      <c r="B581" s="73"/>
      <c r="C581" s="74" t="s">
        <v>593</v>
      </c>
      <c r="D581" s="74" t="s">
        <v>581</v>
      </c>
      <c r="E581" s="74"/>
      <c r="F581" s="74"/>
      <c r="G581" s="74">
        <v>0</v>
      </c>
      <c r="H581" s="75" t="s">
        <v>133</v>
      </c>
      <c r="I581" s="76"/>
      <c r="J581" s="77"/>
      <c r="K581" s="78"/>
      <c r="L581" s="79">
        <v>0</v>
      </c>
      <c r="M581" s="250" t="s">
        <v>134</v>
      </c>
      <c r="N581" s="337"/>
      <c r="O581" s="269"/>
      <c r="P581" s="346">
        <f t="shared" si="107"/>
        <v>0</v>
      </c>
      <c r="Q581" s="347">
        <f t="shared" si="108"/>
        <v>0</v>
      </c>
      <c r="R581" s="347">
        <f t="shared" si="109"/>
        <v>0</v>
      </c>
      <c r="S581" s="348">
        <f t="shared" si="110"/>
        <v>0</v>
      </c>
      <c r="T581" s="349">
        <f t="shared" si="111"/>
        <v>0</v>
      </c>
      <c r="U581" s="345">
        <f t="shared" si="112"/>
        <v>0</v>
      </c>
      <c r="V581" s="345">
        <f t="shared" si="113"/>
        <v>0</v>
      </c>
      <c r="W581" s="345">
        <f t="shared" si="114"/>
        <v>0</v>
      </c>
      <c r="X581" s="154" t="str">
        <f>""</f>
        <v/>
      </c>
      <c r="Y581" s="355" t="str">
        <f>IF(Tableau_Complet[[#This Row],[ÉLÉMENTS]]="","",Tableau_Complet[[#This Row],[ÉLÉMENTS]])</f>
        <v>Bassins de captation et fossés</v>
      </c>
      <c r="Z581" s="356" t="str">
        <f>IF(Tableau_Complet[[#This Row],[NIVEAU DE PRIORITÉ]]="","",Tableau_Complet[[#This Row],[NIVEAU DE PRIORITÉ]])</f>
        <v>n/a</v>
      </c>
      <c r="AA581" s="356">
        <f>IF(Tableau_Complet[[#This Row],[COÛTS DE REMPLACEMENT (dollars 2024) avant Taxes]]="","",Tableau_Complet[[#This Row],[COÛTS DE REMPLACEMENT (dollars 2024) avant Taxes]])</f>
        <v>0</v>
      </c>
      <c r="AB581" s="273" t="s">
        <v>121</v>
      </c>
      <c r="AC581" s="273" t="s">
        <v>127</v>
      </c>
      <c r="AD581" s="273" t="s">
        <v>127</v>
      </c>
      <c r="AE581" s="356">
        <f t="shared" si="115"/>
        <v>0</v>
      </c>
      <c r="AF581" s="356">
        <f t="shared" si="116"/>
        <v>0</v>
      </c>
      <c r="AG581" s="356">
        <f t="shared" si="117"/>
        <v>0</v>
      </c>
      <c r="AP581" s="22"/>
      <c r="AR581" s="23"/>
      <c r="AS581" s="13"/>
      <c r="AT581" s="22"/>
      <c r="AU581" s="23"/>
      <c r="AY581" s="14"/>
      <c r="AZ581" s="24"/>
    </row>
    <row r="582" spans="1:52" s="21" customFormat="1" ht="18" x14ac:dyDescent="0.25">
      <c r="A582" s="73"/>
      <c r="B582" s="73"/>
      <c r="C582" s="74" t="s">
        <v>594</v>
      </c>
      <c r="D582" s="74" t="s">
        <v>581</v>
      </c>
      <c r="E582" s="74"/>
      <c r="F582" s="74"/>
      <c r="G582" s="74">
        <v>0</v>
      </c>
      <c r="H582" s="75" t="s">
        <v>133</v>
      </c>
      <c r="I582" s="76"/>
      <c r="J582" s="77"/>
      <c r="K582" s="78"/>
      <c r="L582" s="79">
        <v>0</v>
      </c>
      <c r="M582" s="250" t="s">
        <v>134</v>
      </c>
      <c r="N582" s="337"/>
      <c r="O582" s="269"/>
      <c r="P582" s="346">
        <f t="shared" si="107"/>
        <v>0</v>
      </c>
      <c r="Q582" s="347">
        <f t="shared" si="108"/>
        <v>0</v>
      </c>
      <c r="R582" s="347">
        <f t="shared" si="109"/>
        <v>0</v>
      </c>
      <c r="S582" s="348">
        <f t="shared" si="110"/>
        <v>0</v>
      </c>
      <c r="T582" s="349">
        <f t="shared" si="111"/>
        <v>0</v>
      </c>
      <c r="U582" s="345">
        <f t="shared" si="112"/>
        <v>0</v>
      </c>
      <c r="V582" s="345">
        <f t="shared" si="113"/>
        <v>0</v>
      </c>
      <c r="W582" s="345">
        <f t="shared" si="114"/>
        <v>0</v>
      </c>
      <c r="X582" s="154" t="str">
        <f>""</f>
        <v/>
      </c>
      <c r="Y582" s="355" t="str">
        <f>IF(Tableau_Complet[[#This Row],[ÉLÉMENTS]]="","",Tableau_Complet[[#This Row],[ÉLÉMENTS]])</f>
        <v>Drain Français ?</v>
      </c>
      <c r="Z582" s="356" t="str">
        <f>IF(Tableau_Complet[[#This Row],[NIVEAU DE PRIORITÉ]]="","",Tableau_Complet[[#This Row],[NIVEAU DE PRIORITÉ]])</f>
        <v>n/a</v>
      </c>
      <c r="AA582" s="356">
        <f>IF(Tableau_Complet[[#This Row],[COÛTS DE REMPLACEMENT (dollars 2024) avant Taxes]]="","",Tableau_Complet[[#This Row],[COÛTS DE REMPLACEMENT (dollars 2024) avant Taxes]])</f>
        <v>0</v>
      </c>
      <c r="AB582" s="273" t="s">
        <v>121</v>
      </c>
      <c r="AC582" s="273" t="s">
        <v>127</v>
      </c>
      <c r="AD582" s="273" t="s">
        <v>127</v>
      </c>
      <c r="AE582" s="356">
        <f t="shared" si="115"/>
        <v>0</v>
      </c>
      <c r="AF582" s="356">
        <f t="shared" si="116"/>
        <v>0</v>
      </c>
      <c r="AG582" s="356">
        <f t="shared" si="117"/>
        <v>0</v>
      </c>
      <c r="AP582" s="22"/>
      <c r="AR582" s="23"/>
      <c r="AS582" s="13"/>
      <c r="AT582" s="22"/>
      <c r="AU582" s="23"/>
      <c r="AY582" s="14"/>
      <c r="AZ582" s="24"/>
    </row>
    <row r="583" spans="1:52" s="21" customFormat="1" ht="18" x14ac:dyDescent="0.25">
      <c r="A583" s="73"/>
      <c r="B583" s="73"/>
      <c r="C583" s="74"/>
      <c r="D583" s="74"/>
      <c r="E583" s="74"/>
      <c r="F583" s="74"/>
      <c r="G583" s="74"/>
      <c r="H583" s="75"/>
      <c r="I583" s="76"/>
      <c r="J583" s="77"/>
      <c r="K583" s="78"/>
      <c r="L583" s="79"/>
      <c r="M583" s="250"/>
      <c r="N583" s="337"/>
      <c r="O583" s="269"/>
      <c r="P583" s="346">
        <f t="shared" si="107"/>
        <v>0</v>
      </c>
      <c r="Q583" s="347">
        <f t="shared" si="108"/>
        <v>0</v>
      </c>
      <c r="R583" s="347">
        <f t="shared" si="109"/>
        <v>0</v>
      </c>
      <c r="S583" s="348">
        <f t="shared" si="110"/>
        <v>0</v>
      </c>
      <c r="T583" s="349">
        <f t="shared" si="111"/>
        <v>0</v>
      </c>
      <c r="U583" s="345">
        <f t="shared" si="112"/>
        <v>0</v>
      </c>
      <c r="V583" s="345">
        <f t="shared" si="113"/>
        <v>0</v>
      </c>
      <c r="W583" s="345">
        <f t="shared" si="114"/>
        <v>0</v>
      </c>
      <c r="X583" s="154" t="str">
        <f>""</f>
        <v/>
      </c>
      <c r="Y583" s="355" t="str">
        <f>IF(Tableau_Complet[[#This Row],[ÉLÉMENTS]]="","",Tableau_Complet[[#This Row],[ÉLÉMENTS]])</f>
        <v/>
      </c>
      <c r="Z583" s="356" t="str">
        <f>IF(Tableau_Complet[[#This Row],[NIVEAU DE PRIORITÉ]]="","",Tableau_Complet[[#This Row],[NIVEAU DE PRIORITÉ]])</f>
        <v/>
      </c>
      <c r="AA583" s="356" t="str">
        <f>IF(Tableau_Complet[[#This Row],[COÛTS DE REMPLACEMENT (dollars 2024) avant Taxes]]="","",Tableau_Complet[[#This Row],[COÛTS DE REMPLACEMENT (dollars 2024) avant Taxes]])</f>
        <v/>
      </c>
      <c r="AB583" s="273" t="s">
        <v>121</v>
      </c>
      <c r="AC583" s="273" t="s">
        <v>127</v>
      </c>
      <c r="AD583" s="273" t="s">
        <v>127</v>
      </c>
      <c r="AE583" s="356" t="str">
        <f t="shared" si="115"/>
        <v/>
      </c>
      <c r="AF583" s="356" t="str">
        <f t="shared" si="116"/>
        <v/>
      </c>
      <c r="AG583" s="356" t="str">
        <f t="shared" si="117"/>
        <v/>
      </c>
      <c r="AP583" s="22"/>
      <c r="AR583" s="23"/>
      <c r="AS583" s="13"/>
      <c r="AT583" s="22"/>
      <c r="AU583" s="23"/>
      <c r="AY583" s="14"/>
      <c r="AZ583" s="24"/>
    </row>
    <row r="584" spans="1:52" s="21" customFormat="1" ht="54" x14ac:dyDescent="0.25">
      <c r="A584" s="124" t="s">
        <v>595</v>
      </c>
      <c r="B584" s="124"/>
      <c r="C584" s="125" t="s">
        <v>596</v>
      </c>
      <c r="D584" s="125"/>
      <c r="E584" s="125"/>
      <c r="F584" s="125"/>
      <c r="G584" s="125"/>
      <c r="H584" s="126"/>
      <c r="I584" s="127"/>
      <c r="J584" s="128"/>
      <c r="K584" s="129"/>
      <c r="L584" s="130"/>
      <c r="M584" s="131"/>
      <c r="N584" s="132">
        <f>SUM(L585:L591)</f>
        <v>0</v>
      </c>
      <c r="O584" s="124"/>
      <c r="P584" s="121">
        <f t="shared" si="107"/>
        <v>0</v>
      </c>
      <c r="Q584" s="122">
        <f t="shared" si="108"/>
        <v>0</v>
      </c>
      <c r="R584" s="122">
        <f t="shared" si="109"/>
        <v>0</v>
      </c>
      <c r="S584" s="123">
        <f t="shared" si="110"/>
        <v>0</v>
      </c>
      <c r="T584" s="133">
        <f t="shared" si="111"/>
        <v>0</v>
      </c>
      <c r="U584" s="134">
        <f t="shared" si="112"/>
        <v>0</v>
      </c>
      <c r="V584" s="134">
        <f t="shared" si="113"/>
        <v>0</v>
      </c>
      <c r="W584" s="134">
        <f t="shared" si="114"/>
        <v>0</v>
      </c>
      <c r="X584" s="135" t="str">
        <f>""</f>
        <v/>
      </c>
      <c r="Y584" s="136" t="str">
        <f>IF(Tableau_Complet[[#This Row],[ÉLÉMENTS]]="","",Tableau_Complet[[#This Row],[ÉLÉMENTS]])</f>
        <v>DISTRIBUTION ÉLECTRIQUE ET ÉCLAIRAGE</v>
      </c>
      <c r="Z584" s="135" t="str">
        <f>IF(Tableau_Complet[[#This Row],[NIVEAU DE PRIORITÉ]]="","",Tableau_Complet[[#This Row],[NIVEAU DE PRIORITÉ]])</f>
        <v/>
      </c>
      <c r="AA584" s="135" t="str">
        <f>IF(Tableau_Complet[[#This Row],[COÛTS DE REMPLACEMENT (dollars 2024) avant Taxes]]="","",Tableau_Complet[[#This Row],[COÛTS DE REMPLACEMENT (dollars 2024) avant Taxes]])</f>
        <v/>
      </c>
      <c r="AB584" s="135" t="s">
        <v>121</v>
      </c>
      <c r="AC584" s="135" t="s">
        <v>121</v>
      </c>
      <c r="AD584" s="135" t="s">
        <v>121</v>
      </c>
      <c r="AE584" s="135" t="str">
        <f t="shared" si="115"/>
        <v/>
      </c>
      <c r="AF584" s="135" t="str">
        <f t="shared" si="116"/>
        <v/>
      </c>
      <c r="AG584" s="135" t="str">
        <f t="shared" si="117"/>
        <v/>
      </c>
      <c r="AP584" s="22"/>
      <c r="AR584" s="23"/>
      <c r="AS584" s="13"/>
      <c r="AT584" s="22"/>
      <c r="AU584" s="23"/>
      <c r="AY584" s="14"/>
      <c r="AZ584" s="24"/>
    </row>
    <row r="585" spans="1:52" s="137" customFormat="1" ht="75" customHeight="1" x14ac:dyDescent="0.25">
      <c r="A585" s="73"/>
      <c r="B585" s="73"/>
      <c r="C585" s="74" t="s">
        <v>597</v>
      </c>
      <c r="D585" s="74" t="s">
        <v>154</v>
      </c>
      <c r="E585" s="74"/>
      <c r="F585" s="74"/>
      <c r="G585" s="74">
        <v>0</v>
      </c>
      <c r="H585" s="75" t="s">
        <v>133</v>
      </c>
      <c r="I585" s="76"/>
      <c r="J585" s="77"/>
      <c r="K585" s="78"/>
      <c r="L585" s="79">
        <v>0</v>
      </c>
      <c r="M585" s="250" t="s">
        <v>134</v>
      </c>
      <c r="N585" s="337"/>
      <c r="O585" s="269"/>
      <c r="P585" s="346">
        <f t="shared" si="107"/>
        <v>0</v>
      </c>
      <c r="Q585" s="347">
        <f t="shared" si="108"/>
        <v>0</v>
      </c>
      <c r="R585" s="347">
        <f t="shared" si="109"/>
        <v>0</v>
      </c>
      <c r="S585" s="348">
        <f t="shared" si="110"/>
        <v>0</v>
      </c>
      <c r="T585" s="349">
        <f t="shared" si="111"/>
        <v>0</v>
      </c>
      <c r="U585" s="345">
        <f t="shared" si="112"/>
        <v>0</v>
      </c>
      <c r="V585" s="345">
        <f t="shared" si="113"/>
        <v>0</v>
      </c>
      <c r="W585" s="345">
        <f t="shared" si="114"/>
        <v>0</v>
      </c>
      <c r="X585" s="154" t="str">
        <f>""</f>
        <v/>
      </c>
      <c r="Y585" s="355" t="str">
        <f>IF(Tableau_Complet[[#This Row],[ÉLÉMENTS]]="","",Tableau_Complet[[#This Row],[ÉLÉMENTS]])</f>
        <v>Réseau d'alimentation et de distribution électrique</v>
      </c>
      <c r="Z585" s="356" t="str">
        <f>IF(Tableau_Complet[[#This Row],[NIVEAU DE PRIORITÉ]]="","",Tableau_Complet[[#This Row],[NIVEAU DE PRIORITÉ]])</f>
        <v>n/a</v>
      </c>
      <c r="AA585" s="356">
        <f>IF(Tableau_Complet[[#This Row],[COÛTS DE REMPLACEMENT (dollars 2024) avant Taxes]]="","",Tableau_Complet[[#This Row],[COÛTS DE REMPLACEMENT (dollars 2024) avant Taxes]])</f>
        <v>0</v>
      </c>
      <c r="AB585" s="273" t="s">
        <v>121</v>
      </c>
      <c r="AC585" s="273" t="s">
        <v>127</v>
      </c>
      <c r="AD585" s="273" t="s">
        <v>127</v>
      </c>
      <c r="AE585" s="356">
        <f t="shared" si="115"/>
        <v>0</v>
      </c>
      <c r="AF585" s="356">
        <f t="shared" si="116"/>
        <v>0</v>
      </c>
      <c r="AG585" s="356">
        <f t="shared" si="117"/>
        <v>0</v>
      </c>
      <c r="AP585" s="138"/>
      <c r="AR585" s="139"/>
      <c r="AS585" s="140"/>
      <c r="AT585" s="138"/>
      <c r="AU585" s="139"/>
      <c r="AY585" s="141"/>
      <c r="AZ585" s="142"/>
    </row>
    <row r="586" spans="1:52" s="21" customFormat="1" ht="54" x14ac:dyDescent="0.25">
      <c r="A586" s="73"/>
      <c r="B586" s="73"/>
      <c r="C586" s="74" t="s">
        <v>598</v>
      </c>
      <c r="D586" s="74" t="s">
        <v>154</v>
      </c>
      <c r="E586" s="74"/>
      <c r="F586" s="74"/>
      <c r="G586" s="74">
        <v>0</v>
      </c>
      <c r="H586" s="75" t="s">
        <v>133</v>
      </c>
      <c r="I586" s="76"/>
      <c r="J586" s="77"/>
      <c r="K586" s="78"/>
      <c r="L586" s="79">
        <v>0</v>
      </c>
      <c r="M586" s="250" t="s">
        <v>134</v>
      </c>
      <c r="N586" s="337"/>
      <c r="O586" s="269"/>
      <c r="P586" s="346">
        <f t="shared" si="107"/>
        <v>0</v>
      </c>
      <c r="Q586" s="347">
        <f t="shared" si="108"/>
        <v>0</v>
      </c>
      <c r="R586" s="347">
        <f t="shared" si="109"/>
        <v>0</v>
      </c>
      <c r="S586" s="348">
        <f t="shared" si="110"/>
        <v>0</v>
      </c>
      <c r="T586" s="349">
        <f t="shared" si="111"/>
        <v>0</v>
      </c>
      <c r="U586" s="345">
        <f t="shared" si="112"/>
        <v>0</v>
      </c>
      <c r="V586" s="345">
        <f t="shared" si="113"/>
        <v>0</v>
      </c>
      <c r="W586" s="345">
        <f t="shared" si="114"/>
        <v>0</v>
      </c>
      <c r="X586" s="154" t="str">
        <f>""</f>
        <v/>
      </c>
      <c r="Y586" s="355" t="str">
        <f>IF(Tableau_Complet[[#This Row],[ÉLÉMENTS]]="","",Tableau_Complet[[#This Row],[ÉLÉMENTS]])</f>
        <v>Réseau de conduits pour système de communication</v>
      </c>
      <c r="Z586" s="356" t="str">
        <f>IF(Tableau_Complet[[#This Row],[NIVEAU DE PRIORITÉ]]="","",Tableau_Complet[[#This Row],[NIVEAU DE PRIORITÉ]])</f>
        <v>n/a</v>
      </c>
      <c r="AA586" s="356">
        <f>IF(Tableau_Complet[[#This Row],[COÛTS DE REMPLACEMENT (dollars 2024) avant Taxes]]="","",Tableau_Complet[[#This Row],[COÛTS DE REMPLACEMENT (dollars 2024) avant Taxes]])</f>
        <v>0</v>
      </c>
      <c r="AB586" s="273" t="s">
        <v>121</v>
      </c>
      <c r="AC586" s="273" t="s">
        <v>127</v>
      </c>
      <c r="AD586" s="273" t="s">
        <v>127</v>
      </c>
      <c r="AE586" s="356">
        <f t="shared" si="115"/>
        <v>0</v>
      </c>
      <c r="AF586" s="356">
        <f t="shared" si="116"/>
        <v>0</v>
      </c>
      <c r="AG586" s="356">
        <f t="shared" si="117"/>
        <v>0</v>
      </c>
      <c r="AP586" s="22"/>
      <c r="AR586" s="23"/>
      <c r="AS586" s="13"/>
      <c r="AT586" s="22"/>
      <c r="AU586" s="23"/>
      <c r="AY586" s="14"/>
      <c r="AZ586" s="24"/>
    </row>
    <row r="587" spans="1:52" s="137" customFormat="1" ht="75" customHeight="1" x14ac:dyDescent="0.25">
      <c r="A587" s="73"/>
      <c r="B587" s="73"/>
      <c r="C587" s="74" t="s">
        <v>599</v>
      </c>
      <c r="D587" s="74" t="s">
        <v>154</v>
      </c>
      <c r="E587" s="74"/>
      <c r="F587" s="74"/>
      <c r="G587" s="74">
        <v>0</v>
      </c>
      <c r="H587" s="75" t="s">
        <v>133</v>
      </c>
      <c r="I587" s="76"/>
      <c r="J587" s="77"/>
      <c r="K587" s="78"/>
      <c r="L587" s="79">
        <v>0</v>
      </c>
      <c r="M587" s="250" t="s">
        <v>134</v>
      </c>
      <c r="N587" s="337"/>
      <c r="O587" s="269"/>
      <c r="P587" s="346">
        <f t="shared" si="107"/>
        <v>0</v>
      </c>
      <c r="Q587" s="347">
        <f t="shared" si="108"/>
        <v>0</v>
      </c>
      <c r="R587" s="347">
        <f t="shared" si="109"/>
        <v>0</v>
      </c>
      <c r="S587" s="348">
        <f t="shared" si="110"/>
        <v>0</v>
      </c>
      <c r="T587" s="349">
        <f t="shared" si="111"/>
        <v>0</v>
      </c>
      <c r="U587" s="345">
        <f t="shared" si="112"/>
        <v>0</v>
      </c>
      <c r="V587" s="345">
        <f t="shared" si="113"/>
        <v>0</v>
      </c>
      <c r="W587" s="345">
        <f t="shared" si="114"/>
        <v>0</v>
      </c>
      <c r="X587" s="154" t="str">
        <f>""</f>
        <v/>
      </c>
      <c r="Y587" s="355" t="str">
        <f>IF(Tableau_Complet[[#This Row],[ÉLÉMENTS]]="","",Tableau_Complet[[#This Row],[ÉLÉMENTS]])</f>
        <v>Prises chauffe-moteurs</v>
      </c>
      <c r="Z587" s="356" t="str">
        <f>IF(Tableau_Complet[[#This Row],[NIVEAU DE PRIORITÉ]]="","",Tableau_Complet[[#This Row],[NIVEAU DE PRIORITÉ]])</f>
        <v>n/a</v>
      </c>
      <c r="AA587" s="356">
        <f>IF(Tableau_Complet[[#This Row],[COÛTS DE REMPLACEMENT (dollars 2024) avant Taxes]]="","",Tableau_Complet[[#This Row],[COÛTS DE REMPLACEMENT (dollars 2024) avant Taxes]])</f>
        <v>0</v>
      </c>
      <c r="AB587" s="273" t="s">
        <v>121</v>
      </c>
      <c r="AC587" s="273" t="s">
        <v>127</v>
      </c>
      <c r="AD587" s="273" t="s">
        <v>127</v>
      </c>
      <c r="AE587" s="356">
        <f t="shared" si="115"/>
        <v>0</v>
      </c>
      <c r="AF587" s="356">
        <f t="shared" si="116"/>
        <v>0</v>
      </c>
      <c r="AG587" s="356">
        <f t="shared" si="117"/>
        <v>0</v>
      </c>
      <c r="AP587" s="138"/>
      <c r="AR587" s="139"/>
      <c r="AS587" s="140"/>
      <c r="AT587" s="138"/>
      <c r="AU587" s="139"/>
      <c r="AY587" s="141"/>
      <c r="AZ587" s="142"/>
    </row>
    <row r="588" spans="1:52" s="21" customFormat="1" ht="54" x14ac:dyDescent="0.25">
      <c r="A588" s="73"/>
      <c r="B588" s="73"/>
      <c r="C588" s="74" t="s">
        <v>600</v>
      </c>
      <c r="D588" s="74" t="s">
        <v>154</v>
      </c>
      <c r="E588" s="74"/>
      <c r="F588" s="74"/>
      <c r="G588" s="74">
        <v>0</v>
      </c>
      <c r="H588" s="75" t="s">
        <v>133</v>
      </c>
      <c r="I588" s="76"/>
      <c r="J588" s="77"/>
      <c r="K588" s="78"/>
      <c r="L588" s="79">
        <v>0</v>
      </c>
      <c r="M588" s="250" t="s">
        <v>134</v>
      </c>
      <c r="N588" s="337"/>
      <c r="O588" s="269"/>
      <c r="P588" s="346">
        <f t="shared" si="107"/>
        <v>0</v>
      </c>
      <c r="Q588" s="347">
        <f t="shared" si="108"/>
        <v>0</v>
      </c>
      <c r="R588" s="347">
        <f t="shared" si="109"/>
        <v>0</v>
      </c>
      <c r="S588" s="348">
        <f t="shared" si="110"/>
        <v>0</v>
      </c>
      <c r="T588" s="349">
        <f t="shared" si="111"/>
        <v>0</v>
      </c>
      <c r="U588" s="345">
        <f t="shared" si="112"/>
        <v>0</v>
      </c>
      <c r="V588" s="345">
        <f t="shared" si="113"/>
        <v>0</v>
      </c>
      <c r="W588" s="345">
        <f t="shared" si="114"/>
        <v>0</v>
      </c>
      <c r="X588" s="154" t="str">
        <f>""</f>
        <v/>
      </c>
      <c r="Y588" s="355" t="str">
        <f>IF(Tableau_Complet[[#This Row],[ÉLÉMENTS]]="","",Tableau_Complet[[#This Row],[ÉLÉMENTS]])</f>
        <v>Appareils d'éclairage muraux des aménagements</v>
      </c>
      <c r="Z588" s="356" t="str">
        <f>IF(Tableau_Complet[[#This Row],[NIVEAU DE PRIORITÉ]]="","",Tableau_Complet[[#This Row],[NIVEAU DE PRIORITÉ]])</f>
        <v>n/a</v>
      </c>
      <c r="AA588" s="356">
        <f>IF(Tableau_Complet[[#This Row],[COÛTS DE REMPLACEMENT (dollars 2024) avant Taxes]]="","",Tableau_Complet[[#This Row],[COÛTS DE REMPLACEMENT (dollars 2024) avant Taxes]])</f>
        <v>0</v>
      </c>
      <c r="AB588" s="273" t="s">
        <v>121</v>
      </c>
      <c r="AC588" s="273" t="s">
        <v>127</v>
      </c>
      <c r="AD588" s="273" t="s">
        <v>127</v>
      </c>
      <c r="AE588" s="356">
        <f t="shared" si="115"/>
        <v>0</v>
      </c>
      <c r="AF588" s="356">
        <f t="shared" si="116"/>
        <v>0</v>
      </c>
      <c r="AG588" s="356">
        <f t="shared" si="117"/>
        <v>0</v>
      </c>
      <c r="AP588" s="22"/>
      <c r="AR588" s="23"/>
      <c r="AS588" s="13"/>
      <c r="AT588" s="22"/>
      <c r="AU588" s="23"/>
      <c r="AY588" s="14"/>
      <c r="AZ588" s="24"/>
    </row>
    <row r="589" spans="1:52" s="21" customFormat="1" ht="54" x14ac:dyDescent="0.25">
      <c r="A589" s="73"/>
      <c r="B589" s="73"/>
      <c r="C589" s="74" t="s">
        <v>601</v>
      </c>
      <c r="D589" s="74" t="s">
        <v>154</v>
      </c>
      <c r="E589" s="74"/>
      <c r="F589" s="74"/>
      <c r="G589" s="74">
        <v>0</v>
      </c>
      <c r="H589" s="75" t="s">
        <v>133</v>
      </c>
      <c r="I589" s="76"/>
      <c r="J589" s="77"/>
      <c r="K589" s="78"/>
      <c r="L589" s="79">
        <v>0</v>
      </c>
      <c r="M589" s="250" t="s">
        <v>134</v>
      </c>
      <c r="N589" s="337"/>
      <c r="O589" s="269"/>
      <c r="P589" s="346">
        <f t="shared" si="107"/>
        <v>0</v>
      </c>
      <c r="Q589" s="347">
        <f t="shared" si="108"/>
        <v>0</v>
      </c>
      <c r="R589" s="347">
        <f t="shared" si="109"/>
        <v>0</v>
      </c>
      <c r="S589" s="348">
        <f t="shared" si="110"/>
        <v>0</v>
      </c>
      <c r="T589" s="349">
        <f t="shared" si="111"/>
        <v>0</v>
      </c>
      <c r="U589" s="345">
        <f t="shared" si="112"/>
        <v>0</v>
      </c>
      <c r="V589" s="345">
        <f t="shared" si="113"/>
        <v>0</v>
      </c>
      <c r="W589" s="345">
        <f t="shared" si="114"/>
        <v>0</v>
      </c>
      <c r="X589" s="154" t="str">
        <f>""</f>
        <v/>
      </c>
      <c r="Y589" s="355" t="str">
        <f>IF(Tableau_Complet[[#This Row],[ÉLÉMENTS]]="","",Tableau_Complet[[#This Row],[ÉLÉMENTS]])</f>
        <v>Poteaux, lampadaires, canalisation de l'éclairage extérieur</v>
      </c>
      <c r="Z589" s="356" t="str">
        <f>IF(Tableau_Complet[[#This Row],[NIVEAU DE PRIORITÉ]]="","",Tableau_Complet[[#This Row],[NIVEAU DE PRIORITÉ]])</f>
        <v>n/a</v>
      </c>
      <c r="AA589" s="356">
        <f>IF(Tableau_Complet[[#This Row],[COÛTS DE REMPLACEMENT (dollars 2024) avant Taxes]]="","",Tableau_Complet[[#This Row],[COÛTS DE REMPLACEMENT (dollars 2024) avant Taxes]])</f>
        <v>0</v>
      </c>
      <c r="AB589" s="273" t="s">
        <v>121</v>
      </c>
      <c r="AC589" s="273" t="s">
        <v>127</v>
      </c>
      <c r="AD589" s="273" t="s">
        <v>127</v>
      </c>
      <c r="AE589" s="356">
        <f t="shared" si="115"/>
        <v>0</v>
      </c>
      <c r="AF589" s="356">
        <f t="shared" si="116"/>
        <v>0</v>
      </c>
      <c r="AG589" s="356">
        <f t="shared" si="117"/>
        <v>0</v>
      </c>
      <c r="AP589" s="22"/>
      <c r="AR589" s="23"/>
      <c r="AS589" s="13"/>
      <c r="AT589" s="22"/>
      <c r="AU589" s="23"/>
      <c r="AY589" s="14"/>
      <c r="AZ589" s="24"/>
    </row>
    <row r="590" spans="1:52" s="21" customFormat="1" ht="36" x14ac:dyDescent="0.25">
      <c r="A590" s="73"/>
      <c r="B590" s="73"/>
      <c r="C590" s="74" t="s">
        <v>602</v>
      </c>
      <c r="D590" s="74" t="s">
        <v>154</v>
      </c>
      <c r="E590" s="74"/>
      <c r="F590" s="74"/>
      <c r="G590" s="74">
        <v>0</v>
      </c>
      <c r="H590" s="75" t="s">
        <v>133</v>
      </c>
      <c r="I590" s="76"/>
      <c r="J590" s="77"/>
      <c r="K590" s="78"/>
      <c r="L590" s="79">
        <v>0</v>
      </c>
      <c r="M590" s="250" t="s">
        <v>134</v>
      </c>
      <c r="N590" s="337"/>
      <c r="O590" s="269"/>
      <c r="P590" s="346">
        <f t="shared" si="107"/>
        <v>0</v>
      </c>
      <c r="Q590" s="347">
        <f t="shared" si="108"/>
        <v>0</v>
      </c>
      <c r="R590" s="347">
        <f t="shared" si="109"/>
        <v>0</v>
      </c>
      <c r="S590" s="348">
        <f t="shared" si="110"/>
        <v>0</v>
      </c>
      <c r="T590" s="349">
        <f t="shared" si="111"/>
        <v>0</v>
      </c>
      <c r="U590" s="345">
        <f t="shared" si="112"/>
        <v>0</v>
      </c>
      <c r="V590" s="345">
        <f t="shared" si="113"/>
        <v>0</v>
      </c>
      <c r="W590" s="345">
        <f t="shared" si="114"/>
        <v>0</v>
      </c>
      <c r="X590" s="154" t="str">
        <f>""</f>
        <v/>
      </c>
      <c r="Y590" s="355" t="str">
        <f>IF(Tableau_Complet[[#This Row],[ÉLÉMENTS]]="","",Tableau_Complet[[#This Row],[ÉLÉMENTS]])</f>
        <v>Contrôle de l'éclairage extérieur</v>
      </c>
      <c r="Z590" s="356" t="str">
        <f>IF(Tableau_Complet[[#This Row],[NIVEAU DE PRIORITÉ]]="","",Tableau_Complet[[#This Row],[NIVEAU DE PRIORITÉ]])</f>
        <v>n/a</v>
      </c>
      <c r="AA590" s="356">
        <f>IF(Tableau_Complet[[#This Row],[COÛTS DE REMPLACEMENT (dollars 2024) avant Taxes]]="","",Tableau_Complet[[#This Row],[COÛTS DE REMPLACEMENT (dollars 2024) avant Taxes]])</f>
        <v>0</v>
      </c>
      <c r="AB590" s="273" t="s">
        <v>121</v>
      </c>
      <c r="AC590" s="273" t="s">
        <v>127</v>
      </c>
      <c r="AD590" s="273" t="s">
        <v>127</v>
      </c>
      <c r="AE590" s="356">
        <f t="shared" si="115"/>
        <v>0</v>
      </c>
      <c r="AF590" s="356">
        <f t="shared" si="116"/>
        <v>0</v>
      </c>
      <c r="AG590" s="356">
        <f t="shared" si="117"/>
        <v>0</v>
      </c>
      <c r="AP590" s="22"/>
      <c r="AR590" s="23"/>
      <c r="AS590" s="13"/>
      <c r="AT590" s="22"/>
      <c r="AU590" s="23"/>
      <c r="AY590" s="14"/>
      <c r="AZ590" s="24"/>
    </row>
    <row r="591" spans="1:52" s="157" customFormat="1" ht="75" customHeight="1" x14ac:dyDescent="0.25">
      <c r="A591" s="73"/>
      <c r="B591" s="73"/>
      <c r="C591" s="74"/>
      <c r="D591" s="74"/>
      <c r="E591" s="74"/>
      <c r="F591" s="74"/>
      <c r="G591" s="74"/>
      <c r="H591" s="75"/>
      <c r="I591" s="76"/>
      <c r="J591" s="77"/>
      <c r="K591" s="78"/>
      <c r="L591" s="79"/>
      <c r="M591" s="250"/>
      <c r="N591" s="337"/>
      <c r="O591" s="269"/>
      <c r="P591" s="346">
        <f t="shared" si="107"/>
        <v>0</v>
      </c>
      <c r="Q591" s="347">
        <f t="shared" si="108"/>
        <v>0</v>
      </c>
      <c r="R591" s="347">
        <f t="shared" si="109"/>
        <v>0</v>
      </c>
      <c r="S591" s="348">
        <f t="shared" si="110"/>
        <v>0</v>
      </c>
      <c r="T591" s="349">
        <f t="shared" si="111"/>
        <v>0</v>
      </c>
      <c r="U591" s="345">
        <f t="shared" si="112"/>
        <v>0</v>
      </c>
      <c r="V591" s="345">
        <f t="shared" si="113"/>
        <v>0</v>
      </c>
      <c r="W591" s="345">
        <f t="shared" si="114"/>
        <v>0</v>
      </c>
      <c r="X591" s="154" t="str">
        <f>""</f>
        <v/>
      </c>
      <c r="Y591" s="355" t="str">
        <f>IF(Tableau_Complet[[#This Row],[ÉLÉMENTS]]="","",Tableau_Complet[[#This Row],[ÉLÉMENTS]])</f>
        <v/>
      </c>
      <c r="Z591" s="356" t="str">
        <f>IF(Tableau_Complet[[#This Row],[NIVEAU DE PRIORITÉ]]="","",Tableau_Complet[[#This Row],[NIVEAU DE PRIORITÉ]])</f>
        <v/>
      </c>
      <c r="AA591" s="356" t="str">
        <f>IF(Tableau_Complet[[#This Row],[COÛTS DE REMPLACEMENT (dollars 2024) avant Taxes]]="","",Tableau_Complet[[#This Row],[COÛTS DE REMPLACEMENT (dollars 2024) avant Taxes]])</f>
        <v/>
      </c>
      <c r="AB591" s="273" t="s">
        <v>121</v>
      </c>
      <c r="AC591" s="273" t="s">
        <v>127</v>
      </c>
      <c r="AD591" s="273" t="s">
        <v>127</v>
      </c>
      <c r="AE591" s="356" t="str">
        <f t="shared" si="115"/>
        <v/>
      </c>
      <c r="AF591" s="356" t="str">
        <f t="shared" si="116"/>
        <v/>
      </c>
      <c r="AG591" s="356" t="str">
        <f t="shared" si="117"/>
        <v/>
      </c>
      <c r="AP591" s="158"/>
      <c r="AR591" s="159"/>
      <c r="AS591" s="160"/>
      <c r="AT591" s="158"/>
      <c r="AU591" s="159"/>
      <c r="AY591" s="161"/>
      <c r="AZ591" s="162"/>
    </row>
    <row r="592" spans="1:52" s="21" customFormat="1" ht="54" x14ac:dyDescent="0.25">
      <c r="A592" s="124" t="s">
        <v>603</v>
      </c>
      <c r="B592" s="124"/>
      <c r="C592" s="125" t="s">
        <v>604</v>
      </c>
      <c r="D592" s="125"/>
      <c r="E592" s="125"/>
      <c r="F592" s="125"/>
      <c r="G592" s="125"/>
      <c r="H592" s="126"/>
      <c r="I592" s="127"/>
      <c r="J592" s="128"/>
      <c r="K592" s="129"/>
      <c r="L592" s="130"/>
      <c r="M592" s="131"/>
      <c r="N592" s="132">
        <f>SUM(L594:L597)</f>
        <v>0</v>
      </c>
      <c r="O592" s="124"/>
      <c r="P592" s="121">
        <f t="shared" si="107"/>
        <v>0</v>
      </c>
      <c r="Q592" s="122">
        <f t="shared" si="108"/>
        <v>0</v>
      </c>
      <c r="R592" s="122">
        <f t="shared" si="109"/>
        <v>0</v>
      </c>
      <c r="S592" s="123">
        <f t="shared" si="110"/>
        <v>0</v>
      </c>
      <c r="T592" s="133">
        <f t="shared" si="111"/>
        <v>0</v>
      </c>
      <c r="U592" s="134">
        <f t="shared" si="112"/>
        <v>0</v>
      </c>
      <c r="V592" s="134">
        <f t="shared" si="113"/>
        <v>0</v>
      </c>
      <c r="W592" s="134">
        <f t="shared" si="114"/>
        <v>0</v>
      </c>
      <c r="X592" s="135" t="str">
        <f>""</f>
        <v/>
      </c>
      <c r="Y592" s="136" t="str">
        <f>IF(Tableau_Complet[[#This Row],[ÉLÉMENTS]]="","",Tableau_Complet[[#This Row],[ÉLÉMENTS]])</f>
        <v>TUNNELS DE SERVICE ET POUR PIÉTONS</v>
      </c>
      <c r="Z592" s="135" t="str">
        <f>IF(Tableau_Complet[[#This Row],[NIVEAU DE PRIORITÉ]]="","",Tableau_Complet[[#This Row],[NIVEAU DE PRIORITÉ]])</f>
        <v/>
      </c>
      <c r="AA592" s="135" t="str">
        <f>IF(Tableau_Complet[[#This Row],[COÛTS DE REMPLACEMENT (dollars 2024) avant Taxes]]="","",Tableau_Complet[[#This Row],[COÛTS DE REMPLACEMENT (dollars 2024) avant Taxes]])</f>
        <v/>
      </c>
      <c r="AB592" s="135" t="s">
        <v>121</v>
      </c>
      <c r="AC592" s="135" t="s">
        <v>121</v>
      </c>
      <c r="AD592" s="135" t="s">
        <v>121</v>
      </c>
      <c r="AE592" s="135" t="str">
        <f t="shared" si="115"/>
        <v/>
      </c>
      <c r="AF592" s="135" t="str">
        <f t="shared" si="116"/>
        <v/>
      </c>
      <c r="AG592" s="135" t="str">
        <f t="shared" si="117"/>
        <v/>
      </c>
      <c r="AP592" s="22"/>
      <c r="AR592" s="23"/>
      <c r="AS592" s="13"/>
      <c r="AT592" s="22"/>
      <c r="AU592" s="23"/>
      <c r="AY592" s="14"/>
      <c r="AZ592" s="24"/>
    </row>
    <row r="593" spans="1:52" s="163" customFormat="1" ht="75" customHeight="1" x14ac:dyDescent="0.25">
      <c r="A593" s="80"/>
      <c r="B593" s="80"/>
      <c r="C593" s="81"/>
      <c r="D593" s="81"/>
      <c r="E593" s="81"/>
      <c r="F593" s="81"/>
      <c r="G593" s="81"/>
      <c r="H593" s="82"/>
      <c r="I593" s="83"/>
      <c r="J593" s="84"/>
      <c r="K593" s="85"/>
      <c r="L593" s="86"/>
      <c r="M593" s="252"/>
      <c r="N593" s="343"/>
      <c r="O593" s="120"/>
      <c r="P593" s="346">
        <f>IF(M593="Urgent",L593,0)</f>
        <v>0</v>
      </c>
      <c r="Q593" s="347">
        <f>IF(M593="Prioritaire",L593,0)</f>
        <v>0</v>
      </c>
      <c r="R593" s="347">
        <f>IF(M593="Requis",L593,0)</f>
        <v>0</v>
      </c>
      <c r="S593" s="348">
        <f>IF(M593="Recommandé",L593,0)</f>
        <v>0</v>
      </c>
      <c r="T593" s="350">
        <f>IF(AND(K593&gt;=0,K593&lt;2),L593,0)</f>
        <v>0</v>
      </c>
      <c r="U593" s="351">
        <f>IF(AND(K593&gt;=2,K593&lt;6),L593,0)</f>
        <v>0</v>
      </c>
      <c r="V593" s="351">
        <f>IF(AND(K593&gt;=6,K593&lt;11),L593,0)</f>
        <v>0</v>
      </c>
      <c r="W593" s="351">
        <f>IF(AND(K593&gt;=11,K593&lt;26),L593,0)</f>
        <v>0</v>
      </c>
      <c r="X593" s="154" t="str">
        <f>""</f>
        <v/>
      </c>
      <c r="Y593" s="355" t="str">
        <f>IF(Tableau_Complet[[#This Row],[ÉLÉMENTS]]="","",Tableau_Complet[[#This Row],[ÉLÉMENTS]])</f>
        <v/>
      </c>
      <c r="Z593" s="356" t="str">
        <f>IF(Tableau_Complet[[#This Row],[NIVEAU DE PRIORITÉ]]="","",Tableau_Complet[[#This Row],[NIVEAU DE PRIORITÉ]])</f>
        <v/>
      </c>
      <c r="AA593" s="356" t="str">
        <f>IF(Tableau_Complet[[#This Row],[COÛTS DE REMPLACEMENT (dollars 2024) avant Taxes]]="","",Tableau_Complet[[#This Row],[COÛTS DE REMPLACEMENT (dollars 2024) avant Taxes]])</f>
        <v/>
      </c>
      <c r="AB593" s="273"/>
      <c r="AC593" s="273"/>
      <c r="AD593" s="273"/>
      <c r="AE593" s="356" t="str">
        <f>IF(AA593="","",IF(AB593="Oui",AA593,0))</f>
        <v/>
      </c>
      <c r="AF593" s="356" t="str">
        <f t="shared" si="116"/>
        <v/>
      </c>
      <c r="AG593" s="356" t="str">
        <f t="shared" si="117"/>
        <v/>
      </c>
      <c r="AP593" s="164"/>
      <c r="AR593" s="165"/>
      <c r="AS593" s="166"/>
      <c r="AT593" s="164"/>
      <c r="AU593" s="165"/>
      <c r="AY593" s="167"/>
      <c r="AZ593" s="168"/>
    </row>
    <row r="594" spans="1:52" s="21" customFormat="1" ht="36" x14ac:dyDescent="0.25">
      <c r="A594" s="124" t="s">
        <v>605</v>
      </c>
      <c r="B594" s="124"/>
      <c r="C594" s="125" t="s">
        <v>606</v>
      </c>
      <c r="D594" s="125" t="s">
        <v>125</v>
      </c>
      <c r="E594" s="125"/>
      <c r="F594" s="125"/>
      <c r="G594" s="125"/>
      <c r="H594" s="126"/>
      <c r="I594" s="127"/>
      <c r="J594" s="128"/>
      <c r="K594" s="129"/>
      <c r="L594" s="130"/>
      <c r="M594" s="131"/>
      <c r="N594" s="132"/>
      <c r="O594" s="124"/>
      <c r="P594" s="121">
        <f t="shared" si="107"/>
        <v>0</v>
      </c>
      <c r="Q594" s="122">
        <f t="shared" si="108"/>
        <v>0</v>
      </c>
      <c r="R594" s="122">
        <f t="shared" si="109"/>
        <v>0</v>
      </c>
      <c r="S594" s="123">
        <f t="shared" si="110"/>
        <v>0</v>
      </c>
      <c r="T594" s="133">
        <f t="shared" si="111"/>
        <v>0</v>
      </c>
      <c r="U594" s="134">
        <f t="shared" si="112"/>
        <v>0</v>
      </c>
      <c r="V594" s="134">
        <f t="shared" si="113"/>
        <v>0</v>
      </c>
      <c r="W594" s="134">
        <f t="shared" si="114"/>
        <v>0</v>
      </c>
      <c r="X594" s="135" t="str">
        <f>""</f>
        <v/>
      </c>
      <c r="Y594" s="136" t="str">
        <f>IF(Tableau_Complet[[#This Row],[ÉLÉMENTS]]="","",Tableau_Complet[[#This Row],[ÉLÉMENTS]])</f>
        <v>Tunnels de service et pour piétons</v>
      </c>
      <c r="Z594" s="135" t="str">
        <f>IF(Tableau_Complet[[#This Row],[NIVEAU DE PRIORITÉ]]="","",Tableau_Complet[[#This Row],[NIVEAU DE PRIORITÉ]])</f>
        <v/>
      </c>
      <c r="AA594" s="135" t="str">
        <f>IF(Tableau_Complet[[#This Row],[COÛTS DE REMPLACEMENT (dollars 2024) avant Taxes]]="","",Tableau_Complet[[#This Row],[COÛTS DE REMPLACEMENT (dollars 2024) avant Taxes]])</f>
        <v/>
      </c>
      <c r="AB594" s="135" t="s">
        <v>121</v>
      </c>
      <c r="AC594" s="135" t="s">
        <v>121</v>
      </c>
      <c r="AD594" s="135" t="s">
        <v>121</v>
      </c>
      <c r="AE594" s="135" t="str">
        <f t="shared" si="115"/>
        <v/>
      </c>
      <c r="AF594" s="135" t="str">
        <f t="shared" si="116"/>
        <v/>
      </c>
      <c r="AG594" s="135" t="str">
        <f t="shared" si="117"/>
        <v/>
      </c>
      <c r="AP594" s="22"/>
      <c r="AR594" s="23"/>
      <c r="AS594" s="13"/>
      <c r="AT594" s="22"/>
      <c r="AU594" s="23"/>
      <c r="AY594" s="14"/>
      <c r="AZ594" s="24"/>
    </row>
    <row r="595" spans="1:52" s="21" customFormat="1" ht="18" x14ac:dyDescent="0.25">
      <c r="A595" s="73"/>
      <c r="B595" s="73"/>
      <c r="C595" s="74"/>
      <c r="D595" s="74"/>
      <c r="E595" s="74"/>
      <c r="F595" s="74"/>
      <c r="G595" s="74"/>
      <c r="H595" s="75"/>
      <c r="I595" s="76"/>
      <c r="J595" s="77"/>
      <c r="K595" s="78"/>
      <c r="L595" s="79"/>
      <c r="M595" s="250"/>
      <c r="N595" s="337"/>
      <c r="O595" s="269"/>
      <c r="P595" s="346">
        <f>IF(M595="Urgent",L595,0)</f>
        <v>0</v>
      </c>
      <c r="Q595" s="347">
        <f>IF(M595="Prioritaire",L595,0)</f>
        <v>0</v>
      </c>
      <c r="R595" s="347">
        <f>IF(M595="Requis",L595,0)</f>
        <v>0</v>
      </c>
      <c r="S595" s="348">
        <f>IF(M595="Recommandé",L595,0)</f>
        <v>0</v>
      </c>
      <c r="T595" s="349">
        <f t="shared" si="111"/>
        <v>0</v>
      </c>
      <c r="U595" s="345">
        <f t="shared" si="112"/>
        <v>0</v>
      </c>
      <c r="V595" s="345">
        <f t="shared" si="113"/>
        <v>0</v>
      </c>
      <c r="W595" s="345">
        <f t="shared" si="114"/>
        <v>0</v>
      </c>
      <c r="X595" s="154" t="str">
        <f>""</f>
        <v/>
      </c>
      <c r="Y595" s="355" t="str">
        <f>IF(Tableau_Complet[[#This Row],[ÉLÉMENTS]]="","",Tableau_Complet[[#This Row],[ÉLÉMENTS]])</f>
        <v/>
      </c>
      <c r="Z595" s="356" t="str">
        <f>IF(Tableau_Complet[[#This Row],[NIVEAU DE PRIORITÉ]]="","",Tableau_Complet[[#This Row],[NIVEAU DE PRIORITÉ]])</f>
        <v/>
      </c>
      <c r="AA595" s="356" t="str">
        <f>IF(Tableau_Complet[[#This Row],[COÛTS DE REMPLACEMENT (dollars 2024) avant Taxes]]="","",Tableau_Complet[[#This Row],[COÛTS DE REMPLACEMENT (dollars 2024) avant Taxes]])</f>
        <v/>
      </c>
      <c r="AB595" s="273" t="s">
        <v>121</v>
      </c>
      <c r="AC595" s="273" t="s">
        <v>127</v>
      </c>
      <c r="AD595" s="273" t="s">
        <v>127</v>
      </c>
      <c r="AE595" s="356" t="str">
        <f t="shared" si="115"/>
        <v/>
      </c>
      <c r="AF595" s="356" t="str">
        <f t="shared" si="116"/>
        <v/>
      </c>
      <c r="AG595" s="356" t="str">
        <f t="shared" si="117"/>
        <v/>
      </c>
      <c r="AP595" s="22"/>
      <c r="AR595" s="23"/>
      <c r="AS595" s="13"/>
      <c r="AT595" s="22"/>
      <c r="AU595" s="23"/>
      <c r="AY595" s="14"/>
      <c r="AZ595" s="24"/>
    </row>
    <row r="596" spans="1:52" s="21" customFormat="1" ht="18" x14ac:dyDescent="0.25">
      <c r="A596" s="73"/>
      <c r="B596" s="73"/>
      <c r="C596" s="74"/>
      <c r="D596" s="74"/>
      <c r="E596" s="74"/>
      <c r="F596" s="74"/>
      <c r="G596" s="74"/>
      <c r="H596" s="75"/>
      <c r="I596" s="76"/>
      <c r="J596" s="77"/>
      <c r="K596" s="78"/>
      <c r="L596" s="79"/>
      <c r="M596" s="250"/>
      <c r="N596" s="337"/>
      <c r="O596" s="269"/>
      <c r="P596" s="346">
        <f>IF(M596="Urgent",L596,0)</f>
        <v>0</v>
      </c>
      <c r="Q596" s="347">
        <f>IF(M596="Prioritaire",L596,0)</f>
        <v>0</v>
      </c>
      <c r="R596" s="347">
        <f>IF(M596="Requis",L596,0)</f>
        <v>0</v>
      </c>
      <c r="S596" s="348">
        <f>IF(M596="Recommandé",L596,0)</f>
        <v>0</v>
      </c>
      <c r="T596" s="349">
        <f t="shared" si="111"/>
        <v>0</v>
      </c>
      <c r="U596" s="345">
        <f t="shared" si="112"/>
        <v>0</v>
      </c>
      <c r="V596" s="345">
        <f t="shared" si="113"/>
        <v>0</v>
      </c>
      <c r="W596" s="345">
        <f t="shared" si="114"/>
        <v>0</v>
      </c>
      <c r="X596" s="154" t="str">
        <f>""</f>
        <v/>
      </c>
      <c r="Y596" s="355" t="str">
        <f>IF(Tableau_Complet[[#This Row],[ÉLÉMENTS]]="","",Tableau_Complet[[#This Row],[ÉLÉMENTS]])</f>
        <v/>
      </c>
      <c r="Z596" s="356" t="str">
        <f>IF(Tableau_Complet[[#This Row],[NIVEAU DE PRIORITÉ]]="","",Tableau_Complet[[#This Row],[NIVEAU DE PRIORITÉ]])</f>
        <v/>
      </c>
      <c r="AA596" s="356" t="str">
        <f>IF(Tableau_Complet[[#This Row],[COÛTS DE REMPLACEMENT (dollars 2024) avant Taxes]]="","",Tableau_Complet[[#This Row],[COÛTS DE REMPLACEMENT (dollars 2024) avant Taxes]])</f>
        <v/>
      </c>
      <c r="AB596" s="273" t="s">
        <v>121</v>
      </c>
      <c r="AC596" s="273" t="s">
        <v>127</v>
      </c>
      <c r="AD596" s="273" t="s">
        <v>127</v>
      </c>
      <c r="AE596" s="356" t="str">
        <f t="shared" si="115"/>
        <v/>
      </c>
      <c r="AF596" s="356" t="str">
        <f t="shared" si="116"/>
        <v/>
      </c>
      <c r="AG596" s="356" t="str">
        <f t="shared" si="117"/>
        <v/>
      </c>
      <c r="AP596" s="22"/>
      <c r="AR596" s="23"/>
      <c r="AS596" s="13"/>
      <c r="AT596" s="22"/>
      <c r="AU596" s="23"/>
      <c r="AY596" s="14"/>
      <c r="AZ596" s="24"/>
    </row>
    <row r="597" spans="1:52" s="21" customFormat="1" ht="18" x14ac:dyDescent="0.25">
      <c r="A597" s="73"/>
      <c r="B597" s="73"/>
      <c r="C597" s="74"/>
      <c r="D597" s="74"/>
      <c r="E597" s="74"/>
      <c r="F597" s="74"/>
      <c r="G597" s="74"/>
      <c r="H597" s="75"/>
      <c r="I597" s="76"/>
      <c r="J597" s="77"/>
      <c r="K597" s="78"/>
      <c r="L597" s="79"/>
      <c r="M597" s="250"/>
      <c r="N597" s="337"/>
      <c r="O597" s="269"/>
      <c r="P597" s="346">
        <f t="shared" si="107"/>
        <v>0</v>
      </c>
      <c r="Q597" s="347">
        <f t="shared" si="108"/>
        <v>0</v>
      </c>
      <c r="R597" s="347">
        <f t="shared" si="109"/>
        <v>0</v>
      </c>
      <c r="S597" s="348">
        <f t="shared" si="110"/>
        <v>0</v>
      </c>
      <c r="T597" s="349">
        <f t="shared" si="111"/>
        <v>0</v>
      </c>
      <c r="U597" s="345">
        <f t="shared" si="112"/>
        <v>0</v>
      </c>
      <c r="V597" s="345">
        <f t="shared" si="113"/>
        <v>0</v>
      </c>
      <c r="W597" s="345">
        <f t="shared" si="114"/>
        <v>0</v>
      </c>
      <c r="X597" s="154" t="str">
        <f>""</f>
        <v/>
      </c>
      <c r="Y597" s="355" t="str">
        <f>IF(Tableau_Complet[[#This Row],[ÉLÉMENTS]]="","",Tableau_Complet[[#This Row],[ÉLÉMENTS]])</f>
        <v/>
      </c>
      <c r="Z597" s="356" t="str">
        <f>IF(Tableau_Complet[[#This Row],[NIVEAU DE PRIORITÉ]]="","",Tableau_Complet[[#This Row],[NIVEAU DE PRIORITÉ]])</f>
        <v/>
      </c>
      <c r="AA597" s="356" t="str">
        <f>IF(Tableau_Complet[[#This Row],[COÛTS DE REMPLACEMENT (dollars 2024) avant Taxes]]="","",Tableau_Complet[[#This Row],[COÛTS DE REMPLACEMENT (dollars 2024) avant Taxes]])</f>
        <v/>
      </c>
      <c r="AB597" s="273" t="s">
        <v>121</v>
      </c>
      <c r="AC597" s="273" t="s">
        <v>127</v>
      </c>
      <c r="AD597" s="273" t="s">
        <v>127</v>
      </c>
      <c r="AE597" s="356" t="str">
        <f t="shared" si="115"/>
        <v/>
      </c>
      <c r="AF597" s="356" t="str">
        <f t="shared" si="116"/>
        <v/>
      </c>
      <c r="AG597" s="356" t="str">
        <f t="shared" si="117"/>
        <v/>
      </c>
      <c r="AP597" s="22"/>
      <c r="AR597" s="23"/>
      <c r="AS597" s="13"/>
      <c r="AT597" s="22"/>
      <c r="AU597" s="23"/>
      <c r="AY597" s="14"/>
      <c r="AZ597" s="24"/>
    </row>
    <row r="598" spans="1:52" s="21" customFormat="1" ht="24.75" x14ac:dyDescent="0.25">
      <c r="A598" s="101" t="s">
        <v>607</v>
      </c>
      <c r="B598" s="101"/>
      <c r="C598" s="102" t="s">
        <v>608</v>
      </c>
      <c r="D598" s="102"/>
      <c r="E598" s="102"/>
      <c r="F598" s="102"/>
      <c r="G598" s="102"/>
      <c r="H598" s="103"/>
      <c r="I598" s="104"/>
      <c r="J598" s="105"/>
      <c r="K598" s="106"/>
      <c r="L598" s="107"/>
      <c r="M598" s="108"/>
      <c r="N598" s="109"/>
      <c r="O598" s="101"/>
      <c r="P598" s="143">
        <f t="shared" si="107"/>
        <v>0</v>
      </c>
      <c r="Q598" s="144">
        <f t="shared" si="108"/>
        <v>0</v>
      </c>
      <c r="R598" s="144">
        <f t="shared" si="109"/>
        <v>0</v>
      </c>
      <c r="S598" s="145">
        <f t="shared" si="110"/>
        <v>0</v>
      </c>
      <c r="T598" s="146">
        <f t="shared" si="111"/>
        <v>0</v>
      </c>
      <c r="U598" s="147">
        <f t="shared" si="112"/>
        <v>0</v>
      </c>
      <c r="V598" s="147">
        <f t="shared" si="113"/>
        <v>0</v>
      </c>
      <c r="W598" s="147">
        <f t="shared" si="114"/>
        <v>0</v>
      </c>
      <c r="X598" s="112" t="str">
        <f>""</f>
        <v/>
      </c>
      <c r="Y598" s="113" t="str">
        <f>IF(Tableau_Complet[[#This Row],[ÉLÉMENTS]]="","",Tableau_Complet[[#This Row],[ÉLÉMENTS]])</f>
        <v>LOGEMENT</v>
      </c>
      <c r="Z598" s="112" t="str">
        <f>IF(Tableau_Complet[[#This Row],[NIVEAU DE PRIORITÉ]]="","",Tableau_Complet[[#This Row],[NIVEAU DE PRIORITÉ]])</f>
        <v/>
      </c>
      <c r="AA598" s="112" t="str">
        <f>IF(Tableau_Complet[[#This Row],[COÛTS DE REMPLACEMENT (dollars 2024) avant Taxes]]="","",Tableau_Complet[[#This Row],[COÛTS DE REMPLACEMENT (dollars 2024) avant Taxes]])</f>
        <v/>
      </c>
      <c r="AB598" s="112" t="s">
        <v>121</v>
      </c>
      <c r="AC598" s="112" t="s">
        <v>121</v>
      </c>
      <c r="AD598" s="112" t="s">
        <v>121</v>
      </c>
      <c r="AE598" s="112" t="str">
        <f t="shared" si="115"/>
        <v/>
      </c>
      <c r="AF598" s="112" t="str">
        <f t="shared" si="116"/>
        <v/>
      </c>
      <c r="AG598" s="112" t="str">
        <f t="shared" si="117"/>
        <v/>
      </c>
      <c r="AP598" s="22"/>
      <c r="AR598" s="23"/>
      <c r="AS598" s="13"/>
      <c r="AT598" s="22"/>
      <c r="AU598" s="23"/>
      <c r="AY598" s="14"/>
      <c r="AZ598" s="24"/>
    </row>
    <row r="599" spans="1:52" s="21" customFormat="1" ht="18" x14ac:dyDescent="0.25">
      <c r="A599" s="73"/>
      <c r="B599" s="73"/>
      <c r="C599" s="74"/>
      <c r="D599" s="74"/>
      <c r="E599" s="74"/>
      <c r="F599" s="74"/>
      <c r="G599" s="74"/>
      <c r="H599" s="75"/>
      <c r="I599" s="76"/>
      <c r="J599" s="77"/>
      <c r="K599" s="78"/>
      <c r="L599" s="79"/>
      <c r="M599" s="250"/>
      <c r="N599" s="337"/>
      <c r="O599" s="269"/>
      <c r="P599" s="346">
        <f t="shared" si="107"/>
        <v>0</v>
      </c>
      <c r="Q599" s="347">
        <f t="shared" si="108"/>
        <v>0</v>
      </c>
      <c r="R599" s="347">
        <f t="shared" si="109"/>
        <v>0</v>
      </c>
      <c r="S599" s="348">
        <f t="shared" si="110"/>
        <v>0</v>
      </c>
      <c r="T599" s="349">
        <f t="shared" si="111"/>
        <v>0</v>
      </c>
      <c r="U599" s="345">
        <f t="shared" si="112"/>
        <v>0</v>
      </c>
      <c r="V599" s="345">
        <f t="shared" si="113"/>
        <v>0</v>
      </c>
      <c r="W599" s="345">
        <f t="shared" si="114"/>
        <v>0</v>
      </c>
      <c r="X599" s="154" t="str">
        <f>""</f>
        <v/>
      </c>
      <c r="Y599" s="355" t="str">
        <f>IF(Tableau_Complet[[#This Row],[ÉLÉMENTS]]="","",Tableau_Complet[[#This Row],[ÉLÉMENTS]])</f>
        <v/>
      </c>
      <c r="Z599" s="356" t="str">
        <f>IF(Tableau_Complet[[#This Row],[NIVEAU DE PRIORITÉ]]="","",Tableau_Complet[[#This Row],[NIVEAU DE PRIORITÉ]])</f>
        <v/>
      </c>
      <c r="AA599" s="356" t="str">
        <f>IF(Tableau_Complet[[#This Row],[COÛTS DE REMPLACEMENT (dollars 2024) avant Taxes]]="","",Tableau_Complet[[#This Row],[COÛTS DE REMPLACEMENT (dollars 2024) avant Taxes]])</f>
        <v/>
      </c>
      <c r="AB599" s="273" t="s">
        <v>121</v>
      </c>
      <c r="AC599" s="273" t="s">
        <v>127</v>
      </c>
      <c r="AD599" s="273" t="s">
        <v>127</v>
      </c>
      <c r="AE599" s="356" t="str">
        <f t="shared" si="115"/>
        <v/>
      </c>
      <c r="AF599" s="356" t="str">
        <f t="shared" si="116"/>
        <v/>
      </c>
      <c r="AG599" s="356" t="str">
        <f t="shared" si="117"/>
        <v/>
      </c>
      <c r="AP599" s="22"/>
      <c r="AR599" s="23"/>
      <c r="AS599" s="13"/>
      <c r="AT599" s="22"/>
      <c r="AU599" s="23"/>
      <c r="AY599" s="14"/>
      <c r="AZ599" s="24"/>
    </row>
    <row r="600" spans="1:52" s="21" customFormat="1" ht="36" x14ac:dyDescent="0.25">
      <c r="A600" s="124" t="s">
        <v>609</v>
      </c>
      <c r="B600" s="124"/>
      <c r="C600" s="125" t="s">
        <v>610</v>
      </c>
      <c r="D600" s="125"/>
      <c r="E600" s="125"/>
      <c r="F600" s="125"/>
      <c r="G600" s="125"/>
      <c r="H600" s="126"/>
      <c r="I600" s="127"/>
      <c r="J600" s="128"/>
      <c r="K600" s="129"/>
      <c r="L600" s="130"/>
      <c r="M600" s="131"/>
      <c r="N600" s="132">
        <f>SUM(L601:L615)</f>
        <v>0</v>
      </c>
      <c r="O600" s="124"/>
      <c r="P600" s="121">
        <f t="shared" si="107"/>
        <v>0</v>
      </c>
      <c r="Q600" s="122">
        <f t="shared" si="108"/>
        <v>0</v>
      </c>
      <c r="R600" s="122">
        <f t="shared" si="109"/>
        <v>0</v>
      </c>
      <c r="S600" s="123">
        <f t="shared" si="110"/>
        <v>0</v>
      </c>
      <c r="T600" s="133">
        <f t="shared" si="111"/>
        <v>0</v>
      </c>
      <c r="U600" s="134">
        <f t="shared" si="112"/>
        <v>0</v>
      </c>
      <c r="V600" s="134">
        <f t="shared" si="113"/>
        <v>0</v>
      </c>
      <c r="W600" s="134">
        <f t="shared" si="114"/>
        <v>0</v>
      </c>
      <c r="X600" s="155" t="str">
        <f>""</f>
        <v/>
      </c>
      <c r="Y600" s="156" t="str">
        <f>IF(Tableau_Complet[[#This Row],[ÉLÉMENTS]]="","",Tableau_Complet[[#This Row],[ÉLÉMENTS]])</f>
        <v>SALLE DE BAIN (RÉFECTION)</v>
      </c>
      <c r="Z600" s="155" t="str">
        <f>IF(Tableau_Complet[[#This Row],[NIVEAU DE PRIORITÉ]]="","",Tableau_Complet[[#This Row],[NIVEAU DE PRIORITÉ]])</f>
        <v/>
      </c>
      <c r="AA600" s="155" t="str">
        <f>IF(Tableau_Complet[[#This Row],[COÛTS DE REMPLACEMENT (dollars 2024) avant Taxes]]="","",Tableau_Complet[[#This Row],[COÛTS DE REMPLACEMENT (dollars 2024) avant Taxes]])</f>
        <v/>
      </c>
      <c r="AB600" s="135" t="s">
        <v>121</v>
      </c>
      <c r="AC600" s="135" t="s">
        <v>121</v>
      </c>
      <c r="AD600" s="135" t="s">
        <v>121</v>
      </c>
      <c r="AE600" s="155" t="str">
        <f t="shared" si="115"/>
        <v/>
      </c>
      <c r="AF600" s="155" t="str">
        <f t="shared" si="116"/>
        <v/>
      </c>
      <c r="AG600" s="155" t="str">
        <f t="shared" si="117"/>
        <v/>
      </c>
      <c r="AP600" s="22"/>
      <c r="AR600" s="23"/>
      <c r="AS600" s="13"/>
      <c r="AT600" s="22"/>
      <c r="AU600" s="23"/>
      <c r="AY600" s="14"/>
      <c r="AZ600" s="24"/>
    </row>
    <row r="601" spans="1:52" s="21" customFormat="1" ht="36" x14ac:dyDescent="0.25">
      <c r="A601" s="73"/>
      <c r="B601" s="73"/>
      <c r="C601" s="74" t="s">
        <v>611</v>
      </c>
      <c r="D601" s="74" t="s">
        <v>132</v>
      </c>
      <c r="E601" s="74"/>
      <c r="F601" s="74"/>
      <c r="G601" s="74">
        <v>0</v>
      </c>
      <c r="H601" s="75" t="s">
        <v>133</v>
      </c>
      <c r="I601" s="76"/>
      <c r="J601" s="77"/>
      <c r="K601" s="78"/>
      <c r="L601" s="79">
        <v>0</v>
      </c>
      <c r="M601" s="250" t="s">
        <v>134</v>
      </c>
      <c r="N601" s="337"/>
      <c r="O601" s="269"/>
      <c r="P601" s="346">
        <f t="shared" si="107"/>
        <v>0</v>
      </c>
      <c r="Q601" s="347">
        <f t="shared" si="108"/>
        <v>0</v>
      </c>
      <c r="R601" s="347">
        <f t="shared" si="109"/>
        <v>0</v>
      </c>
      <c r="S601" s="348">
        <f t="shared" si="110"/>
        <v>0</v>
      </c>
      <c r="T601" s="349">
        <f t="shared" si="111"/>
        <v>0</v>
      </c>
      <c r="U601" s="345">
        <f t="shared" si="112"/>
        <v>0</v>
      </c>
      <c r="V601" s="345">
        <f t="shared" si="113"/>
        <v>0</v>
      </c>
      <c r="W601" s="345">
        <f t="shared" si="114"/>
        <v>0</v>
      </c>
      <c r="X601" s="154" t="str">
        <f>""</f>
        <v/>
      </c>
      <c r="Y601" s="355" t="str">
        <f>IF(Tableau_Complet[[#This Row],[ÉLÉMENTS]]="","",Tableau_Complet[[#This Row],[ÉLÉMENTS]])</f>
        <v>Salle de bain (réfection)</v>
      </c>
      <c r="Z601" s="356" t="str">
        <f>IF(Tableau_Complet[[#This Row],[NIVEAU DE PRIORITÉ]]="","",Tableau_Complet[[#This Row],[NIVEAU DE PRIORITÉ]])</f>
        <v>n/a</v>
      </c>
      <c r="AA601" s="356">
        <f>IF(Tableau_Complet[[#This Row],[COÛTS DE REMPLACEMENT (dollars 2024) avant Taxes]]="","",Tableau_Complet[[#This Row],[COÛTS DE REMPLACEMENT (dollars 2024) avant Taxes]])</f>
        <v>0</v>
      </c>
      <c r="AB601" s="273" t="s">
        <v>121</v>
      </c>
      <c r="AC601" s="273" t="s">
        <v>127</v>
      </c>
      <c r="AD601" s="273" t="s">
        <v>127</v>
      </c>
      <c r="AE601" s="356">
        <f t="shared" si="115"/>
        <v>0</v>
      </c>
      <c r="AF601" s="356">
        <f t="shared" si="116"/>
        <v>0</v>
      </c>
      <c r="AG601" s="356">
        <f t="shared" si="117"/>
        <v>0</v>
      </c>
      <c r="AP601" s="22"/>
      <c r="AR601" s="23"/>
      <c r="AS601" s="13"/>
      <c r="AT601" s="22"/>
      <c r="AU601" s="23"/>
      <c r="AY601" s="14"/>
      <c r="AZ601" s="24"/>
    </row>
    <row r="602" spans="1:52" s="21" customFormat="1" ht="36" x14ac:dyDescent="0.25">
      <c r="A602" s="73"/>
      <c r="B602" s="73"/>
      <c r="C602" s="74" t="s">
        <v>612</v>
      </c>
      <c r="D602" s="74" t="s">
        <v>132</v>
      </c>
      <c r="E602" s="74"/>
      <c r="F602" s="74"/>
      <c r="G602" s="74">
        <v>0</v>
      </c>
      <c r="H602" s="75" t="s">
        <v>133</v>
      </c>
      <c r="I602" s="76"/>
      <c r="J602" s="77"/>
      <c r="K602" s="78"/>
      <c r="L602" s="79">
        <v>0</v>
      </c>
      <c r="M602" s="250" t="s">
        <v>134</v>
      </c>
      <c r="N602" s="337"/>
      <c r="O602" s="269"/>
      <c r="P602" s="346">
        <f t="shared" si="107"/>
        <v>0</v>
      </c>
      <c r="Q602" s="347">
        <f t="shared" si="108"/>
        <v>0</v>
      </c>
      <c r="R602" s="347">
        <f t="shared" si="109"/>
        <v>0</v>
      </c>
      <c r="S602" s="348">
        <f t="shared" si="110"/>
        <v>0</v>
      </c>
      <c r="T602" s="349">
        <f t="shared" si="111"/>
        <v>0</v>
      </c>
      <c r="U602" s="345">
        <f t="shared" si="112"/>
        <v>0</v>
      </c>
      <c r="V602" s="345">
        <f t="shared" si="113"/>
        <v>0</v>
      </c>
      <c r="W602" s="345">
        <f t="shared" si="114"/>
        <v>0</v>
      </c>
      <c r="X602" s="154" t="str">
        <f>""</f>
        <v/>
      </c>
      <c r="Y602" s="355" t="str">
        <f>IF(Tableau_Complet[[#This Row],[ÉLÉMENTS]]="","",Tableau_Complet[[#This Row],[ÉLÉMENTS]])</f>
        <v>Alcôve du bain (finition murs, etc.)</v>
      </c>
      <c r="Z602" s="356" t="str">
        <f>IF(Tableau_Complet[[#This Row],[NIVEAU DE PRIORITÉ]]="","",Tableau_Complet[[#This Row],[NIVEAU DE PRIORITÉ]])</f>
        <v>n/a</v>
      </c>
      <c r="AA602" s="356">
        <f>IF(Tableau_Complet[[#This Row],[COÛTS DE REMPLACEMENT (dollars 2024) avant Taxes]]="","",Tableau_Complet[[#This Row],[COÛTS DE REMPLACEMENT (dollars 2024) avant Taxes]])</f>
        <v>0</v>
      </c>
      <c r="AB602" s="273" t="s">
        <v>121</v>
      </c>
      <c r="AC602" s="273" t="s">
        <v>127</v>
      </c>
      <c r="AD602" s="273" t="s">
        <v>127</v>
      </c>
      <c r="AE602" s="356">
        <f t="shared" si="115"/>
        <v>0</v>
      </c>
      <c r="AF602" s="356">
        <f t="shared" si="116"/>
        <v>0</v>
      </c>
      <c r="AG602" s="356">
        <f t="shared" si="117"/>
        <v>0</v>
      </c>
      <c r="AP602" s="22"/>
      <c r="AR602" s="23"/>
      <c r="AS602" s="13"/>
      <c r="AT602" s="22"/>
      <c r="AU602" s="23"/>
      <c r="AY602" s="14"/>
      <c r="AZ602" s="24"/>
    </row>
    <row r="603" spans="1:52" s="29" customFormat="1" ht="18" x14ac:dyDescent="0.25">
      <c r="A603" s="73"/>
      <c r="B603" s="73"/>
      <c r="C603" s="74" t="s">
        <v>613</v>
      </c>
      <c r="D603" s="74" t="s">
        <v>154</v>
      </c>
      <c r="E603" s="74"/>
      <c r="F603" s="74"/>
      <c r="G603" s="74">
        <v>0</v>
      </c>
      <c r="H603" s="75" t="s">
        <v>133</v>
      </c>
      <c r="I603" s="76"/>
      <c r="J603" s="77"/>
      <c r="K603" s="78"/>
      <c r="L603" s="79">
        <v>0</v>
      </c>
      <c r="M603" s="250" t="s">
        <v>134</v>
      </c>
      <c r="N603" s="337"/>
      <c r="O603" s="269"/>
      <c r="P603" s="346">
        <f t="shared" si="107"/>
        <v>0</v>
      </c>
      <c r="Q603" s="347">
        <f t="shared" si="108"/>
        <v>0</v>
      </c>
      <c r="R603" s="347">
        <f t="shared" si="109"/>
        <v>0</v>
      </c>
      <c r="S603" s="348">
        <f t="shared" si="110"/>
        <v>0</v>
      </c>
      <c r="T603" s="349">
        <f t="shared" si="111"/>
        <v>0</v>
      </c>
      <c r="U603" s="345">
        <f t="shared" si="112"/>
        <v>0</v>
      </c>
      <c r="V603" s="345">
        <f t="shared" si="113"/>
        <v>0</v>
      </c>
      <c r="W603" s="345">
        <f t="shared" si="114"/>
        <v>0</v>
      </c>
      <c r="X603" s="154" t="str">
        <f>""</f>
        <v/>
      </c>
      <c r="Y603" s="355" t="str">
        <f>IF(Tableau_Complet[[#This Row],[ÉLÉMENTS]]="","",Tableau_Complet[[#This Row],[ÉLÉMENTS]])</f>
        <v>Lavabo</v>
      </c>
      <c r="Z603" s="356" t="str">
        <f>IF(Tableau_Complet[[#This Row],[NIVEAU DE PRIORITÉ]]="","",Tableau_Complet[[#This Row],[NIVEAU DE PRIORITÉ]])</f>
        <v>n/a</v>
      </c>
      <c r="AA603" s="356">
        <f>IF(Tableau_Complet[[#This Row],[COÛTS DE REMPLACEMENT (dollars 2024) avant Taxes]]="","",Tableau_Complet[[#This Row],[COÛTS DE REMPLACEMENT (dollars 2024) avant Taxes]])</f>
        <v>0</v>
      </c>
      <c r="AB603" s="273" t="s">
        <v>121</v>
      </c>
      <c r="AC603" s="273" t="s">
        <v>127</v>
      </c>
      <c r="AD603" s="273" t="s">
        <v>127</v>
      </c>
      <c r="AE603" s="356">
        <f t="shared" si="115"/>
        <v>0</v>
      </c>
      <c r="AF603" s="356">
        <f t="shared" si="116"/>
        <v>0</v>
      </c>
      <c r="AG603" s="356">
        <f t="shared" si="117"/>
        <v>0</v>
      </c>
      <c r="AP603" s="30"/>
      <c r="AR603" s="31"/>
      <c r="AS603" s="17"/>
      <c r="AT603" s="30"/>
      <c r="AU603" s="31"/>
      <c r="AY603" s="18"/>
      <c r="AZ603" s="32"/>
    </row>
    <row r="604" spans="1:52" s="21" customFormat="1" ht="18" x14ac:dyDescent="0.25">
      <c r="A604" s="73"/>
      <c r="B604" s="73"/>
      <c r="C604" s="74" t="s">
        <v>614</v>
      </c>
      <c r="D604" s="74" t="s">
        <v>154</v>
      </c>
      <c r="E604" s="74"/>
      <c r="F604" s="74"/>
      <c r="G604" s="74">
        <v>0</v>
      </c>
      <c r="H604" s="75" t="s">
        <v>133</v>
      </c>
      <c r="I604" s="76"/>
      <c r="J604" s="77"/>
      <c r="K604" s="78"/>
      <c r="L604" s="79">
        <v>0</v>
      </c>
      <c r="M604" s="250" t="s">
        <v>134</v>
      </c>
      <c r="N604" s="337"/>
      <c r="O604" s="269"/>
      <c r="P604" s="346">
        <f t="shared" si="107"/>
        <v>0</v>
      </c>
      <c r="Q604" s="347">
        <f t="shared" si="108"/>
        <v>0</v>
      </c>
      <c r="R604" s="347">
        <f t="shared" si="109"/>
        <v>0</v>
      </c>
      <c r="S604" s="348">
        <f t="shared" si="110"/>
        <v>0</v>
      </c>
      <c r="T604" s="349">
        <f t="shared" si="111"/>
        <v>0</v>
      </c>
      <c r="U604" s="345">
        <f t="shared" si="112"/>
        <v>0</v>
      </c>
      <c r="V604" s="345">
        <f t="shared" si="113"/>
        <v>0</v>
      </c>
      <c r="W604" s="345">
        <f t="shared" si="114"/>
        <v>0</v>
      </c>
      <c r="X604" s="154" t="str">
        <f>""</f>
        <v/>
      </c>
      <c r="Y604" s="355" t="str">
        <f>IF(Tableau_Complet[[#This Row],[ÉLÉMENTS]]="","",Tableau_Complet[[#This Row],[ÉLÉMENTS]])</f>
        <v>Toilette</v>
      </c>
      <c r="Z604" s="356" t="str">
        <f>IF(Tableau_Complet[[#This Row],[NIVEAU DE PRIORITÉ]]="","",Tableau_Complet[[#This Row],[NIVEAU DE PRIORITÉ]])</f>
        <v>n/a</v>
      </c>
      <c r="AA604" s="356">
        <f>IF(Tableau_Complet[[#This Row],[COÛTS DE REMPLACEMENT (dollars 2024) avant Taxes]]="","",Tableau_Complet[[#This Row],[COÛTS DE REMPLACEMENT (dollars 2024) avant Taxes]])</f>
        <v>0</v>
      </c>
      <c r="AB604" s="273" t="s">
        <v>121</v>
      </c>
      <c r="AC604" s="273" t="s">
        <v>127</v>
      </c>
      <c r="AD604" s="273" t="s">
        <v>127</v>
      </c>
      <c r="AE604" s="356">
        <f t="shared" si="115"/>
        <v>0</v>
      </c>
      <c r="AF604" s="356">
        <f t="shared" si="116"/>
        <v>0</v>
      </c>
      <c r="AG604" s="356">
        <f t="shared" si="117"/>
        <v>0</v>
      </c>
      <c r="AP604" s="22"/>
      <c r="AR604" s="23"/>
      <c r="AS604" s="13"/>
      <c r="AT604" s="22"/>
      <c r="AU604" s="23"/>
      <c r="AY604" s="14"/>
      <c r="AZ604" s="24"/>
    </row>
    <row r="605" spans="1:52" s="21" customFormat="1" ht="36" x14ac:dyDescent="0.25">
      <c r="A605" s="73"/>
      <c r="B605" s="73"/>
      <c r="C605" s="74" t="s">
        <v>615</v>
      </c>
      <c r="D605" s="74" t="s">
        <v>154</v>
      </c>
      <c r="E605" s="74"/>
      <c r="F605" s="74"/>
      <c r="G605" s="74">
        <v>0</v>
      </c>
      <c r="H605" s="75" t="s">
        <v>133</v>
      </c>
      <c r="I605" s="76"/>
      <c r="J605" s="77"/>
      <c r="K605" s="78"/>
      <c r="L605" s="79">
        <v>0</v>
      </c>
      <c r="M605" s="250" t="s">
        <v>134</v>
      </c>
      <c r="N605" s="337"/>
      <c r="O605" s="269"/>
      <c r="P605" s="346">
        <f t="shared" si="107"/>
        <v>0</v>
      </c>
      <c r="Q605" s="347">
        <f t="shared" si="108"/>
        <v>0</v>
      </c>
      <c r="R605" s="347">
        <f t="shared" si="109"/>
        <v>0</v>
      </c>
      <c r="S605" s="348">
        <f t="shared" si="110"/>
        <v>0</v>
      </c>
      <c r="T605" s="349">
        <f t="shared" si="111"/>
        <v>0</v>
      </c>
      <c r="U605" s="345">
        <f t="shared" si="112"/>
        <v>0</v>
      </c>
      <c r="V605" s="345">
        <f t="shared" si="113"/>
        <v>0</v>
      </c>
      <c r="W605" s="345">
        <f t="shared" si="114"/>
        <v>0</v>
      </c>
      <c r="X605" s="154" t="str">
        <f>""</f>
        <v/>
      </c>
      <c r="Y605" s="355" t="str">
        <f>IF(Tableau_Complet[[#This Row],[ÉLÉMENTS]]="","",Tableau_Complet[[#This Row],[ÉLÉMENTS]])</f>
        <v>Ventilation, conduits et commandes</v>
      </c>
      <c r="Z605" s="356" t="str">
        <f>IF(Tableau_Complet[[#This Row],[NIVEAU DE PRIORITÉ]]="","",Tableau_Complet[[#This Row],[NIVEAU DE PRIORITÉ]])</f>
        <v>n/a</v>
      </c>
      <c r="AA605" s="356">
        <f>IF(Tableau_Complet[[#This Row],[COÛTS DE REMPLACEMENT (dollars 2024) avant Taxes]]="","",Tableau_Complet[[#This Row],[COÛTS DE REMPLACEMENT (dollars 2024) avant Taxes]])</f>
        <v>0</v>
      </c>
      <c r="AB605" s="273" t="s">
        <v>121</v>
      </c>
      <c r="AC605" s="273" t="s">
        <v>127</v>
      </c>
      <c r="AD605" s="273" t="s">
        <v>127</v>
      </c>
      <c r="AE605" s="356">
        <f t="shared" si="115"/>
        <v>0</v>
      </c>
      <c r="AF605" s="356">
        <f t="shared" si="116"/>
        <v>0</v>
      </c>
      <c r="AG605" s="356">
        <f t="shared" si="117"/>
        <v>0</v>
      </c>
      <c r="AP605" s="22"/>
      <c r="AR605" s="23"/>
      <c r="AS605" s="13"/>
      <c r="AT605" s="22"/>
      <c r="AU605" s="23"/>
      <c r="AY605" s="14"/>
      <c r="AZ605" s="24"/>
    </row>
    <row r="606" spans="1:52" s="21" customFormat="1" ht="18" x14ac:dyDescent="0.25">
      <c r="A606" s="73"/>
      <c r="B606" s="73"/>
      <c r="C606" s="74" t="s">
        <v>616</v>
      </c>
      <c r="D606" s="74" t="s">
        <v>771</v>
      </c>
      <c r="E606" s="74"/>
      <c r="F606" s="74"/>
      <c r="G606" s="74">
        <v>0</v>
      </c>
      <c r="H606" s="75" t="s">
        <v>133</v>
      </c>
      <c r="I606" s="76"/>
      <c r="J606" s="77"/>
      <c r="K606" s="78"/>
      <c r="L606" s="79">
        <v>0</v>
      </c>
      <c r="M606" s="250" t="s">
        <v>134</v>
      </c>
      <c r="N606" s="337"/>
      <c r="O606" s="269"/>
      <c r="P606" s="346">
        <f t="shared" si="107"/>
        <v>0</v>
      </c>
      <c r="Q606" s="347">
        <f t="shared" si="108"/>
        <v>0</v>
      </c>
      <c r="R606" s="347">
        <f t="shared" si="109"/>
        <v>0</v>
      </c>
      <c r="S606" s="348">
        <f t="shared" si="110"/>
        <v>0</v>
      </c>
      <c r="T606" s="349">
        <f t="shared" si="111"/>
        <v>0</v>
      </c>
      <c r="U606" s="345">
        <f t="shared" si="112"/>
        <v>0</v>
      </c>
      <c r="V606" s="345">
        <f t="shared" si="113"/>
        <v>0</v>
      </c>
      <c r="W606" s="345">
        <f t="shared" si="114"/>
        <v>0</v>
      </c>
      <c r="X606" s="154" t="str">
        <f>""</f>
        <v/>
      </c>
      <c r="Y606" s="355" t="str">
        <f>IF(Tableau_Complet[[#This Row],[ÉLÉMENTS]]="","",Tableau_Complet[[#This Row],[ÉLÉMENTS]])</f>
        <v>Éclairage</v>
      </c>
      <c r="Z606" s="356" t="str">
        <f>IF(Tableau_Complet[[#This Row],[NIVEAU DE PRIORITÉ]]="","",Tableau_Complet[[#This Row],[NIVEAU DE PRIORITÉ]])</f>
        <v>n/a</v>
      </c>
      <c r="AA606" s="356">
        <f>IF(Tableau_Complet[[#This Row],[COÛTS DE REMPLACEMENT (dollars 2024) avant Taxes]]="","",Tableau_Complet[[#This Row],[COÛTS DE REMPLACEMENT (dollars 2024) avant Taxes]])</f>
        <v>0</v>
      </c>
      <c r="AB606" s="273" t="s">
        <v>121</v>
      </c>
      <c r="AC606" s="273" t="s">
        <v>127</v>
      </c>
      <c r="AD606" s="273" t="s">
        <v>127</v>
      </c>
      <c r="AE606" s="356">
        <f t="shared" si="115"/>
        <v>0</v>
      </c>
      <c r="AF606" s="356">
        <f t="shared" si="116"/>
        <v>0</v>
      </c>
      <c r="AG606" s="356">
        <f t="shared" si="117"/>
        <v>0</v>
      </c>
      <c r="AP606" s="22"/>
      <c r="AR606" s="23"/>
      <c r="AS606" s="13"/>
      <c r="AT606" s="22"/>
      <c r="AU606" s="23"/>
      <c r="AY606" s="14"/>
      <c r="AZ606" s="24"/>
    </row>
    <row r="607" spans="1:52" s="21" customFormat="1" ht="36" x14ac:dyDescent="0.25">
      <c r="A607" s="73"/>
      <c r="B607" s="73"/>
      <c r="C607" s="74" t="s">
        <v>617</v>
      </c>
      <c r="D607" s="74" t="s">
        <v>132</v>
      </c>
      <c r="E607" s="74"/>
      <c r="F607" s="74"/>
      <c r="G607" s="74">
        <v>0</v>
      </c>
      <c r="H607" s="75" t="s">
        <v>133</v>
      </c>
      <c r="I607" s="76"/>
      <c r="J607" s="77"/>
      <c r="K607" s="78"/>
      <c r="L607" s="79">
        <v>0</v>
      </c>
      <c r="M607" s="250" t="s">
        <v>134</v>
      </c>
      <c r="N607" s="337"/>
      <c r="O607" s="269"/>
      <c r="P607" s="346">
        <f t="shared" si="107"/>
        <v>0</v>
      </c>
      <c r="Q607" s="347">
        <f t="shared" si="108"/>
        <v>0</v>
      </c>
      <c r="R607" s="347">
        <f t="shared" si="109"/>
        <v>0</v>
      </c>
      <c r="S607" s="348">
        <f t="shared" si="110"/>
        <v>0</v>
      </c>
      <c r="T607" s="349">
        <f t="shared" si="111"/>
        <v>0</v>
      </c>
      <c r="U607" s="345">
        <f t="shared" si="112"/>
        <v>0</v>
      </c>
      <c r="V607" s="345">
        <f t="shared" si="113"/>
        <v>0</v>
      </c>
      <c r="W607" s="345">
        <f t="shared" si="114"/>
        <v>0</v>
      </c>
      <c r="X607" s="154" t="str">
        <f>""</f>
        <v/>
      </c>
      <c r="Y607" s="355" t="str">
        <f>IF(Tableau_Complet[[#This Row],[ÉLÉMENTS]]="","",Tableau_Complet[[#This Row],[ÉLÉMENTS]])</f>
        <v>Accessoires (pharmacie, etc.)</v>
      </c>
      <c r="Z607" s="356" t="str">
        <f>IF(Tableau_Complet[[#This Row],[NIVEAU DE PRIORITÉ]]="","",Tableau_Complet[[#This Row],[NIVEAU DE PRIORITÉ]])</f>
        <v>n/a</v>
      </c>
      <c r="AA607" s="356">
        <f>IF(Tableau_Complet[[#This Row],[COÛTS DE REMPLACEMENT (dollars 2024) avant Taxes]]="","",Tableau_Complet[[#This Row],[COÛTS DE REMPLACEMENT (dollars 2024) avant Taxes]])</f>
        <v>0</v>
      </c>
      <c r="AB607" s="273" t="s">
        <v>121</v>
      </c>
      <c r="AC607" s="273" t="s">
        <v>127</v>
      </c>
      <c r="AD607" s="273" t="s">
        <v>127</v>
      </c>
      <c r="AE607" s="356">
        <f t="shared" si="115"/>
        <v>0</v>
      </c>
      <c r="AF607" s="356">
        <f t="shared" si="116"/>
        <v>0</v>
      </c>
      <c r="AG607" s="356">
        <f t="shared" si="117"/>
        <v>0</v>
      </c>
      <c r="AP607" s="22"/>
      <c r="AR607" s="23"/>
      <c r="AS607" s="13"/>
      <c r="AT607" s="22"/>
      <c r="AU607" s="23"/>
      <c r="AY607" s="14"/>
      <c r="AZ607" s="24"/>
    </row>
    <row r="608" spans="1:52" s="21" customFormat="1" ht="18" x14ac:dyDescent="0.25">
      <c r="A608" s="73"/>
      <c r="B608" s="73"/>
      <c r="C608" s="74" t="s">
        <v>618</v>
      </c>
      <c r="D608" s="74" t="s">
        <v>154</v>
      </c>
      <c r="E608" s="74"/>
      <c r="F608" s="74"/>
      <c r="G608" s="74">
        <v>0</v>
      </c>
      <c r="H608" s="75" t="s">
        <v>133</v>
      </c>
      <c r="I608" s="76"/>
      <c r="J608" s="77"/>
      <c r="K608" s="78"/>
      <c r="L608" s="79">
        <v>0</v>
      </c>
      <c r="M608" s="250" t="s">
        <v>134</v>
      </c>
      <c r="N608" s="337"/>
      <c r="O608" s="269"/>
      <c r="P608" s="346">
        <f t="shared" si="107"/>
        <v>0</v>
      </c>
      <c r="Q608" s="347">
        <f t="shared" si="108"/>
        <v>0</v>
      </c>
      <c r="R608" s="347">
        <f t="shared" si="109"/>
        <v>0</v>
      </c>
      <c r="S608" s="348">
        <f t="shared" si="110"/>
        <v>0</v>
      </c>
      <c r="T608" s="349">
        <f t="shared" si="111"/>
        <v>0</v>
      </c>
      <c r="U608" s="345">
        <f t="shared" si="112"/>
        <v>0</v>
      </c>
      <c r="V608" s="345">
        <f t="shared" si="113"/>
        <v>0</v>
      </c>
      <c r="W608" s="345">
        <f t="shared" si="114"/>
        <v>0</v>
      </c>
      <c r="X608" s="154" t="str">
        <f>""</f>
        <v/>
      </c>
      <c r="Y608" s="355" t="str">
        <f>IF(Tableau_Complet[[#This Row],[ÉLÉMENTS]]="","",Tableau_Complet[[#This Row],[ÉLÉMENTS]])</f>
        <v>Bain</v>
      </c>
      <c r="Z608" s="356" t="str">
        <f>IF(Tableau_Complet[[#This Row],[NIVEAU DE PRIORITÉ]]="","",Tableau_Complet[[#This Row],[NIVEAU DE PRIORITÉ]])</f>
        <v>n/a</v>
      </c>
      <c r="AA608" s="356">
        <f>IF(Tableau_Complet[[#This Row],[COÛTS DE REMPLACEMENT (dollars 2024) avant Taxes]]="","",Tableau_Complet[[#This Row],[COÛTS DE REMPLACEMENT (dollars 2024) avant Taxes]])</f>
        <v>0</v>
      </c>
      <c r="AB608" s="273" t="s">
        <v>121</v>
      </c>
      <c r="AC608" s="273" t="s">
        <v>127</v>
      </c>
      <c r="AD608" s="273" t="s">
        <v>127</v>
      </c>
      <c r="AE608" s="356">
        <f t="shared" si="115"/>
        <v>0</v>
      </c>
      <c r="AF608" s="356">
        <f t="shared" si="116"/>
        <v>0</v>
      </c>
      <c r="AG608" s="356">
        <f t="shared" si="117"/>
        <v>0</v>
      </c>
      <c r="AP608" s="22"/>
      <c r="AR608" s="23"/>
      <c r="AS608" s="13"/>
      <c r="AT608" s="22"/>
      <c r="AU608" s="23"/>
      <c r="AY608" s="14"/>
      <c r="AZ608" s="24"/>
    </row>
    <row r="609" spans="1:52" s="137" customFormat="1" ht="75" customHeight="1" x14ac:dyDescent="0.25">
      <c r="A609" s="73"/>
      <c r="B609" s="73"/>
      <c r="C609" s="74" t="s">
        <v>619</v>
      </c>
      <c r="D609" s="74" t="s">
        <v>154</v>
      </c>
      <c r="E609" s="74"/>
      <c r="F609" s="74"/>
      <c r="G609" s="74">
        <v>0</v>
      </c>
      <c r="H609" s="75" t="s">
        <v>133</v>
      </c>
      <c r="I609" s="76"/>
      <c r="J609" s="77"/>
      <c r="K609" s="78"/>
      <c r="L609" s="79">
        <v>0</v>
      </c>
      <c r="M609" s="250" t="s">
        <v>134</v>
      </c>
      <c r="N609" s="337"/>
      <c r="O609" s="269"/>
      <c r="P609" s="346">
        <f t="shared" si="107"/>
        <v>0</v>
      </c>
      <c r="Q609" s="347">
        <f t="shared" si="108"/>
        <v>0</v>
      </c>
      <c r="R609" s="347">
        <f t="shared" si="109"/>
        <v>0</v>
      </c>
      <c r="S609" s="348">
        <f t="shared" si="110"/>
        <v>0</v>
      </c>
      <c r="T609" s="349">
        <f t="shared" si="111"/>
        <v>0</v>
      </c>
      <c r="U609" s="345">
        <f t="shared" si="112"/>
        <v>0</v>
      </c>
      <c r="V609" s="345">
        <f t="shared" si="113"/>
        <v>0</v>
      </c>
      <c r="W609" s="345">
        <f t="shared" si="114"/>
        <v>0</v>
      </c>
      <c r="X609" s="154" t="str">
        <f>""</f>
        <v/>
      </c>
      <c r="Y609" s="355" t="str">
        <f>IF(Tableau_Complet[[#This Row],[ÉLÉMENTS]]="","",Tableau_Complet[[#This Row],[ÉLÉMENTS]])</f>
        <v>Robinetterie de bain</v>
      </c>
      <c r="Z609" s="356" t="str">
        <f>IF(Tableau_Complet[[#This Row],[NIVEAU DE PRIORITÉ]]="","",Tableau_Complet[[#This Row],[NIVEAU DE PRIORITÉ]])</f>
        <v>n/a</v>
      </c>
      <c r="AA609" s="356">
        <f>IF(Tableau_Complet[[#This Row],[COÛTS DE REMPLACEMENT (dollars 2024) avant Taxes]]="","",Tableau_Complet[[#This Row],[COÛTS DE REMPLACEMENT (dollars 2024) avant Taxes]])</f>
        <v>0</v>
      </c>
      <c r="AB609" s="273" t="s">
        <v>121</v>
      </c>
      <c r="AC609" s="273" t="s">
        <v>127</v>
      </c>
      <c r="AD609" s="273" t="s">
        <v>127</v>
      </c>
      <c r="AE609" s="356">
        <f t="shared" si="115"/>
        <v>0</v>
      </c>
      <c r="AF609" s="356">
        <f t="shared" si="116"/>
        <v>0</v>
      </c>
      <c r="AG609" s="356">
        <f t="shared" si="117"/>
        <v>0</v>
      </c>
      <c r="AP609" s="138"/>
      <c r="AR609" s="139"/>
      <c r="AS609" s="140"/>
      <c r="AT609" s="138"/>
      <c r="AU609" s="139"/>
      <c r="AY609" s="141"/>
      <c r="AZ609" s="142"/>
    </row>
    <row r="610" spans="1:52" s="21" customFormat="1" ht="18" x14ac:dyDescent="0.25">
      <c r="A610" s="73"/>
      <c r="B610" s="73"/>
      <c r="C610" s="74" t="s">
        <v>620</v>
      </c>
      <c r="D610" s="74" t="s">
        <v>154</v>
      </c>
      <c r="E610" s="74"/>
      <c r="F610" s="74"/>
      <c r="G610" s="74">
        <v>0</v>
      </c>
      <c r="H610" s="75" t="s">
        <v>133</v>
      </c>
      <c r="I610" s="76"/>
      <c r="J610" s="77"/>
      <c r="K610" s="78"/>
      <c r="L610" s="79">
        <v>0</v>
      </c>
      <c r="M610" s="250" t="s">
        <v>134</v>
      </c>
      <c r="N610" s="337"/>
      <c r="O610" s="269"/>
      <c r="P610" s="346">
        <f t="shared" si="107"/>
        <v>0</v>
      </c>
      <c r="Q610" s="347">
        <f t="shared" si="108"/>
        <v>0</v>
      </c>
      <c r="R610" s="347">
        <f t="shared" si="109"/>
        <v>0</v>
      </c>
      <c r="S610" s="348">
        <f t="shared" si="110"/>
        <v>0</v>
      </c>
      <c r="T610" s="349">
        <f t="shared" si="111"/>
        <v>0</v>
      </c>
      <c r="U610" s="345">
        <f t="shared" si="112"/>
        <v>0</v>
      </c>
      <c r="V610" s="345">
        <f t="shared" si="113"/>
        <v>0</v>
      </c>
      <c r="W610" s="345">
        <f t="shared" si="114"/>
        <v>0</v>
      </c>
      <c r="X610" s="154" t="str">
        <f>""</f>
        <v/>
      </c>
      <c r="Y610" s="355" t="str">
        <f>IF(Tableau_Complet[[#This Row],[ÉLÉMENTS]]="","",Tableau_Complet[[#This Row],[ÉLÉMENTS]])</f>
        <v>Robinetterie de lavabo</v>
      </c>
      <c r="Z610" s="356" t="str">
        <f>IF(Tableau_Complet[[#This Row],[NIVEAU DE PRIORITÉ]]="","",Tableau_Complet[[#This Row],[NIVEAU DE PRIORITÉ]])</f>
        <v>n/a</v>
      </c>
      <c r="AA610" s="356">
        <f>IF(Tableau_Complet[[#This Row],[COÛTS DE REMPLACEMENT (dollars 2024) avant Taxes]]="","",Tableau_Complet[[#This Row],[COÛTS DE REMPLACEMENT (dollars 2024) avant Taxes]])</f>
        <v>0</v>
      </c>
      <c r="AB610" s="273" t="s">
        <v>121</v>
      </c>
      <c r="AC610" s="273" t="s">
        <v>127</v>
      </c>
      <c r="AD610" s="273" t="s">
        <v>127</v>
      </c>
      <c r="AE610" s="356">
        <f t="shared" si="115"/>
        <v>0</v>
      </c>
      <c r="AF610" s="356">
        <f t="shared" si="116"/>
        <v>0</v>
      </c>
      <c r="AG610" s="356">
        <f t="shared" si="117"/>
        <v>0</v>
      </c>
      <c r="AP610" s="22"/>
      <c r="AR610" s="23"/>
      <c r="AS610" s="13"/>
      <c r="AT610" s="22"/>
      <c r="AU610" s="23"/>
      <c r="AY610" s="14"/>
      <c r="AZ610" s="24"/>
    </row>
    <row r="611" spans="1:52" s="21" customFormat="1" ht="18" x14ac:dyDescent="0.25">
      <c r="A611" s="73"/>
      <c r="B611" s="73"/>
      <c r="C611" s="74" t="s">
        <v>621</v>
      </c>
      <c r="D611" s="74" t="s">
        <v>132</v>
      </c>
      <c r="E611" s="74"/>
      <c r="F611" s="74"/>
      <c r="G611" s="74">
        <v>0</v>
      </c>
      <c r="H611" s="75" t="s">
        <v>133</v>
      </c>
      <c r="I611" s="76"/>
      <c r="J611" s="77"/>
      <c r="K611" s="78"/>
      <c r="L611" s="79">
        <v>0</v>
      </c>
      <c r="M611" s="250" t="s">
        <v>134</v>
      </c>
      <c r="N611" s="337"/>
      <c r="O611" s="269"/>
      <c r="P611" s="346">
        <f t="shared" si="107"/>
        <v>0</v>
      </c>
      <c r="Q611" s="347">
        <f t="shared" si="108"/>
        <v>0</v>
      </c>
      <c r="R611" s="347">
        <f t="shared" si="109"/>
        <v>0</v>
      </c>
      <c r="S611" s="348">
        <f t="shared" si="110"/>
        <v>0</v>
      </c>
      <c r="T611" s="349">
        <f t="shared" si="111"/>
        <v>0</v>
      </c>
      <c r="U611" s="345">
        <f t="shared" si="112"/>
        <v>0</v>
      </c>
      <c r="V611" s="345">
        <f t="shared" si="113"/>
        <v>0</v>
      </c>
      <c r="W611" s="345">
        <f t="shared" si="114"/>
        <v>0</v>
      </c>
      <c r="X611" s="154" t="str">
        <f>""</f>
        <v/>
      </c>
      <c r="Y611" s="355" t="str">
        <f>IF(Tableau_Complet[[#This Row],[ÉLÉMENTS]]="","",Tableau_Complet[[#This Row],[ÉLÉMENTS]])</f>
        <v>Vanité de lavabo</v>
      </c>
      <c r="Z611" s="356" t="str">
        <f>IF(Tableau_Complet[[#This Row],[NIVEAU DE PRIORITÉ]]="","",Tableau_Complet[[#This Row],[NIVEAU DE PRIORITÉ]])</f>
        <v>n/a</v>
      </c>
      <c r="AA611" s="356">
        <f>IF(Tableau_Complet[[#This Row],[COÛTS DE REMPLACEMENT (dollars 2024) avant Taxes]]="","",Tableau_Complet[[#This Row],[COÛTS DE REMPLACEMENT (dollars 2024) avant Taxes]])</f>
        <v>0</v>
      </c>
      <c r="AB611" s="273" t="s">
        <v>121</v>
      </c>
      <c r="AC611" s="273" t="s">
        <v>127</v>
      </c>
      <c r="AD611" s="273" t="s">
        <v>127</v>
      </c>
      <c r="AE611" s="356">
        <f t="shared" si="115"/>
        <v>0</v>
      </c>
      <c r="AF611" s="356">
        <f t="shared" si="116"/>
        <v>0</v>
      </c>
      <c r="AG611" s="356">
        <f t="shared" si="117"/>
        <v>0</v>
      </c>
      <c r="AP611" s="22"/>
      <c r="AR611" s="23"/>
      <c r="AS611" s="13"/>
      <c r="AT611" s="22"/>
      <c r="AU611" s="23"/>
      <c r="AY611" s="14"/>
      <c r="AZ611" s="24"/>
    </row>
    <row r="612" spans="1:52" s="21" customFormat="1" ht="18" x14ac:dyDescent="0.25">
      <c r="A612" s="73"/>
      <c r="B612" s="73"/>
      <c r="C612" s="74" t="s">
        <v>622</v>
      </c>
      <c r="D612" s="74" t="s">
        <v>132</v>
      </c>
      <c r="E612" s="74"/>
      <c r="F612" s="74"/>
      <c r="G612" s="74">
        <v>0</v>
      </c>
      <c r="H612" s="75" t="s">
        <v>133</v>
      </c>
      <c r="I612" s="76"/>
      <c r="J612" s="77"/>
      <c r="K612" s="78"/>
      <c r="L612" s="79">
        <v>0</v>
      </c>
      <c r="M612" s="250" t="s">
        <v>134</v>
      </c>
      <c r="N612" s="337"/>
      <c r="O612" s="269"/>
      <c r="P612" s="346">
        <f t="shared" si="107"/>
        <v>0</v>
      </c>
      <c r="Q612" s="347">
        <f t="shared" si="108"/>
        <v>0</v>
      </c>
      <c r="R612" s="347">
        <f t="shared" si="109"/>
        <v>0</v>
      </c>
      <c r="S612" s="348">
        <f t="shared" si="110"/>
        <v>0</v>
      </c>
      <c r="T612" s="349">
        <f t="shared" si="111"/>
        <v>0</v>
      </c>
      <c r="U612" s="345">
        <f t="shared" si="112"/>
        <v>0</v>
      </c>
      <c r="V612" s="345">
        <f t="shared" si="113"/>
        <v>0</v>
      </c>
      <c r="W612" s="345">
        <f t="shared" si="114"/>
        <v>0</v>
      </c>
      <c r="X612" s="154" t="str">
        <f>""</f>
        <v/>
      </c>
      <c r="Y612" s="355" t="str">
        <f>IF(Tableau_Complet[[#This Row],[ÉLÉMENTS]]="","",Tableau_Complet[[#This Row],[ÉLÉMENTS]])</f>
        <v>Plancher</v>
      </c>
      <c r="Z612" s="356" t="str">
        <f>IF(Tableau_Complet[[#This Row],[NIVEAU DE PRIORITÉ]]="","",Tableau_Complet[[#This Row],[NIVEAU DE PRIORITÉ]])</f>
        <v>n/a</v>
      </c>
      <c r="AA612" s="356">
        <f>IF(Tableau_Complet[[#This Row],[COÛTS DE REMPLACEMENT (dollars 2024) avant Taxes]]="","",Tableau_Complet[[#This Row],[COÛTS DE REMPLACEMENT (dollars 2024) avant Taxes]])</f>
        <v>0</v>
      </c>
      <c r="AB612" s="273" t="s">
        <v>121</v>
      </c>
      <c r="AC612" s="273" t="s">
        <v>127</v>
      </c>
      <c r="AD612" s="273" t="s">
        <v>127</v>
      </c>
      <c r="AE612" s="356">
        <f t="shared" si="115"/>
        <v>0</v>
      </c>
      <c r="AF612" s="356">
        <f t="shared" si="116"/>
        <v>0</v>
      </c>
      <c r="AG612" s="356">
        <f t="shared" si="117"/>
        <v>0</v>
      </c>
      <c r="AP612" s="22"/>
      <c r="AR612" s="23"/>
      <c r="AS612" s="13"/>
      <c r="AT612" s="22"/>
      <c r="AU612" s="23"/>
      <c r="AY612" s="14"/>
      <c r="AZ612" s="24"/>
    </row>
    <row r="613" spans="1:52" s="21" customFormat="1" ht="18" x14ac:dyDescent="0.25">
      <c r="A613" s="73"/>
      <c r="B613" s="73"/>
      <c r="C613" s="74" t="s">
        <v>623</v>
      </c>
      <c r="D613" s="74" t="s">
        <v>154</v>
      </c>
      <c r="E613" s="74"/>
      <c r="F613" s="74"/>
      <c r="G613" s="74">
        <v>0</v>
      </c>
      <c r="H613" s="75" t="s">
        <v>133</v>
      </c>
      <c r="I613" s="76"/>
      <c r="J613" s="77"/>
      <c r="K613" s="78"/>
      <c r="L613" s="79">
        <v>0</v>
      </c>
      <c r="M613" s="250" t="s">
        <v>134</v>
      </c>
      <c r="N613" s="337"/>
      <c r="O613" s="269"/>
      <c r="P613" s="346">
        <f t="shared" si="107"/>
        <v>0</v>
      </c>
      <c r="Q613" s="347">
        <f t="shared" si="108"/>
        <v>0</v>
      </c>
      <c r="R613" s="347">
        <f t="shared" si="109"/>
        <v>0</v>
      </c>
      <c r="S613" s="348">
        <f t="shared" si="110"/>
        <v>0</v>
      </c>
      <c r="T613" s="349">
        <f t="shared" si="111"/>
        <v>0</v>
      </c>
      <c r="U613" s="345">
        <f t="shared" si="112"/>
        <v>0</v>
      </c>
      <c r="V613" s="345">
        <f t="shared" si="113"/>
        <v>0</v>
      </c>
      <c r="W613" s="345">
        <f t="shared" si="114"/>
        <v>0</v>
      </c>
      <c r="X613" s="154" t="str">
        <f>""</f>
        <v/>
      </c>
      <c r="Y613" s="355" t="str">
        <f>IF(Tableau_Complet[[#This Row],[ÉLÉMENTS]]="","",Tableau_Complet[[#This Row],[ÉLÉMENTS]])</f>
        <v>Chauffage</v>
      </c>
      <c r="Z613" s="356" t="str">
        <f>IF(Tableau_Complet[[#This Row],[NIVEAU DE PRIORITÉ]]="","",Tableau_Complet[[#This Row],[NIVEAU DE PRIORITÉ]])</f>
        <v>n/a</v>
      </c>
      <c r="AA613" s="356">
        <f>IF(Tableau_Complet[[#This Row],[COÛTS DE REMPLACEMENT (dollars 2024) avant Taxes]]="","",Tableau_Complet[[#This Row],[COÛTS DE REMPLACEMENT (dollars 2024) avant Taxes]])</f>
        <v>0</v>
      </c>
      <c r="AB613" s="273" t="s">
        <v>121</v>
      </c>
      <c r="AC613" s="273" t="s">
        <v>127</v>
      </c>
      <c r="AD613" s="273" t="s">
        <v>127</v>
      </c>
      <c r="AE613" s="356">
        <f t="shared" si="115"/>
        <v>0</v>
      </c>
      <c r="AF613" s="356">
        <f t="shared" si="116"/>
        <v>0</v>
      </c>
      <c r="AG613" s="356">
        <f t="shared" si="117"/>
        <v>0</v>
      </c>
      <c r="AP613" s="22"/>
      <c r="AR613" s="23"/>
      <c r="AS613" s="13"/>
      <c r="AT613" s="22"/>
      <c r="AU613" s="23"/>
      <c r="AY613" s="14"/>
      <c r="AZ613" s="24"/>
    </row>
    <row r="614" spans="1:52" s="21" customFormat="1" ht="18" x14ac:dyDescent="0.25">
      <c r="A614" s="73"/>
      <c r="B614" s="73"/>
      <c r="C614" s="74" t="s">
        <v>624</v>
      </c>
      <c r="D614" s="74" t="s">
        <v>154</v>
      </c>
      <c r="E614" s="74"/>
      <c r="F614" s="74"/>
      <c r="G614" s="74">
        <v>0</v>
      </c>
      <c r="H614" s="75" t="s">
        <v>133</v>
      </c>
      <c r="I614" s="76"/>
      <c r="J614" s="77"/>
      <c r="K614" s="78"/>
      <c r="L614" s="79">
        <v>0</v>
      </c>
      <c r="M614" s="250" t="s">
        <v>134</v>
      </c>
      <c r="N614" s="337"/>
      <c r="O614" s="269"/>
      <c r="P614" s="346">
        <f t="shared" si="107"/>
        <v>0</v>
      </c>
      <c r="Q614" s="347">
        <f t="shared" si="108"/>
        <v>0</v>
      </c>
      <c r="R614" s="347">
        <f t="shared" si="109"/>
        <v>0</v>
      </c>
      <c r="S614" s="348">
        <f t="shared" si="110"/>
        <v>0</v>
      </c>
      <c r="T614" s="349">
        <f t="shared" si="111"/>
        <v>0</v>
      </c>
      <c r="U614" s="345">
        <f t="shared" si="112"/>
        <v>0</v>
      </c>
      <c r="V614" s="345">
        <f t="shared" si="113"/>
        <v>0</v>
      </c>
      <c r="W614" s="345">
        <f t="shared" si="114"/>
        <v>0</v>
      </c>
      <c r="X614" s="154" t="str">
        <f>""</f>
        <v/>
      </c>
      <c r="Y614" s="355" t="str">
        <f>IF(Tableau_Complet[[#This Row],[ÉLÉMENTS]]="","",Tableau_Complet[[#This Row],[ÉLÉMENTS]])</f>
        <v>Drain, siphon</v>
      </c>
      <c r="Z614" s="356" t="str">
        <f>IF(Tableau_Complet[[#This Row],[NIVEAU DE PRIORITÉ]]="","",Tableau_Complet[[#This Row],[NIVEAU DE PRIORITÉ]])</f>
        <v>n/a</v>
      </c>
      <c r="AA614" s="356">
        <f>IF(Tableau_Complet[[#This Row],[COÛTS DE REMPLACEMENT (dollars 2024) avant Taxes]]="","",Tableau_Complet[[#This Row],[COÛTS DE REMPLACEMENT (dollars 2024) avant Taxes]])</f>
        <v>0</v>
      </c>
      <c r="AB614" s="273" t="s">
        <v>121</v>
      </c>
      <c r="AC614" s="273" t="s">
        <v>127</v>
      </c>
      <c r="AD614" s="273" t="s">
        <v>127</v>
      </c>
      <c r="AE614" s="356">
        <f t="shared" si="115"/>
        <v>0</v>
      </c>
      <c r="AF614" s="356">
        <f t="shared" si="116"/>
        <v>0</v>
      </c>
      <c r="AG614" s="356">
        <f t="shared" si="117"/>
        <v>0</v>
      </c>
      <c r="AP614" s="22"/>
      <c r="AR614" s="23"/>
      <c r="AS614" s="13"/>
      <c r="AT614" s="22"/>
      <c r="AU614" s="23"/>
      <c r="AY614" s="14"/>
      <c r="AZ614" s="24"/>
    </row>
    <row r="615" spans="1:52" s="29" customFormat="1" ht="18" x14ac:dyDescent="0.25">
      <c r="A615" s="73"/>
      <c r="B615" s="73"/>
      <c r="C615" s="74"/>
      <c r="D615" s="74"/>
      <c r="E615" s="74"/>
      <c r="F615" s="74"/>
      <c r="G615" s="74"/>
      <c r="H615" s="75"/>
      <c r="I615" s="76"/>
      <c r="J615" s="77"/>
      <c r="K615" s="78"/>
      <c r="L615" s="79"/>
      <c r="M615" s="250"/>
      <c r="N615" s="337"/>
      <c r="O615" s="269"/>
      <c r="P615" s="346">
        <f t="shared" si="107"/>
        <v>0</v>
      </c>
      <c r="Q615" s="347">
        <f t="shared" si="108"/>
        <v>0</v>
      </c>
      <c r="R615" s="347">
        <f t="shared" si="109"/>
        <v>0</v>
      </c>
      <c r="S615" s="348">
        <f t="shared" si="110"/>
        <v>0</v>
      </c>
      <c r="T615" s="349">
        <f t="shared" si="111"/>
        <v>0</v>
      </c>
      <c r="U615" s="345">
        <f t="shared" si="112"/>
        <v>0</v>
      </c>
      <c r="V615" s="345">
        <f t="shared" si="113"/>
        <v>0</v>
      </c>
      <c r="W615" s="345">
        <f t="shared" si="114"/>
        <v>0</v>
      </c>
      <c r="X615" s="154" t="str">
        <f>""</f>
        <v/>
      </c>
      <c r="Y615" s="355" t="str">
        <f>IF(Tableau_Complet[[#This Row],[ÉLÉMENTS]]="","",Tableau_Complet[[#This Row],[ÉLÉMENTS]])</f>
        <v/>
      </c>
      <c r="Z615" s="356" t="str">
        <f>IF(Tableau_Complet[[#This Row],[NIVEAU DE PRIORITÉ]]="","",Tableau_Complet[[#This Row],[NIVEAU DE PRIORITÉ]])</f>
        <v/>
      </c>
      <c r="AA615" s="356" t="str">
        <f>IF(Tableau_Complet[[#This Row],[COÛTS DE REMPLACEMENT (dollars 2024) avant Taxes]]="","",Tableau_Complet[[#This Row],[COÛTS DE REMPLACEMENT (dollars 2024) avant Taxes]])</f>
        <v/>
      </c>
      <c r="AB615" s="273" t="s">
        <v>121</v>
      </c>
      <c r="AC615" s="273" t="s">
        <v>127</v>
      </c>
      <c r="AD615" s="273" t="s">
        <v>127</v>
      </c>
      <c r="AE615" s="356" t="str">
        <f t="shared" si="115"/>
        <v/>
      </c>
      <c r="AF615" s="356" t="str">
        <f t="shared" si="116"/>
        <v/>
      </c>
      <c r="AG615" s="356" t="str">
        <f t="shared" si="117"/>
        <v/>
      </c>
      <c r="AP615" s="30"/>
      <c r="AR615" s="31"/>
      <c r="AS615" s="17"/>
      <c r="AT615" s="30"/>
      <c r="AU615" s="31"/>
      <c r="AY615" s="18"/>
      <c r="AZ615" s="32"/>
    </row>
    <row r="616" spans="1:52" s="21" customFormat="1" ht="36" x14ac:dyDescent="0.25">
      <c r="A616" s="124" t="s">
        <v>625</v>
      </c>
      <c r="B616" s="124"/>
      <c r="C616" s="125" t="s">
        <v>626</v>
      </c>
      <c r="D616" s="125"/>
      <c r="E616" s="125"/>
      <c r="F616" s="125"/>
      <c r="G616" s="125"/>
      <c r="H616" s="126"/>
      <c r="I616" s="127"/>
      <c r="J616" s="128"/>
      <c r="K616" s="129"/>
      <c r="L616" s="130"/>
      <c r="M616" s="131"/>
      <c r="N616" s="132">
        <f>SUM(L617:L627)</f>
        <v>0</v>
      </c>
      <c r="O616" s="124"/>
      <c r="P616" s="121">
        <f t="shared" si="107"/>
        <v>0</v>
      </c>
      <c r="Q616" s="122">
        <f t="shared" si="108"/>
        <v>0</v>
      </c>
      <c r="R616" s="122">
        <f t="shared" si="109"/>
        <v>0</v>
      </c>
      <c r="S616" s="123">
        <f t="shared" si="110"/>
        <v>0</v>
      </c>
      <c r="T616" s="133">
        <f t="shared" si="111"/>
        <v>0</v>
      </c>
      <c r="U616" s="134">
        <f t="shared" si="112"/>
        <v>0</v>
      </c>
      <c r="V616" s="134">
        <f t="shared" si="113"/>
        <v>0</v>
      </c>
      <c r="W616" s="134">
        <f t="shared" si="114"/>
        <v>0</v>
      </c>
      <c r="X616" s="135" t="str">
        <f>""</f>
        <v/>
      </c>
      <c r="Y616" s="136" t="str">
        <f>IF(Tableau_Complet[[#This Row],[ÉLÉMENTS]]="","",Tableau_Complet[[#This Row],[ÉLÉMENTS]])</f>
        <v>CUISINE (RÉFECTION)</v>
      </c>
      <c r="Z616" s="135" t="str">
        <f>IF(Tableau_Complet[[#This Row],[NIVEAU DE PRIORITÉ]]="","",Tableau_Complet[[#This Row],[NIVEAU DE PRIORITÉ]])</f>
        <v/>
      </c>
      <c r="AA616" s="135" t="str">
        <f>IF(Tableau_Complet[[#This Row],[COÛTS DE REMPLACEMENT (dollars 2024) avant Taxes]]="","",Tableau_Complet[[#This Row],[COÛTS DE REMPLACEMENT (dollars 2024) avant Taxes]])</f>
        <v/>
      </c>
      <c r="AB616" s="135" t="s">
        <v>121</v>
      </c>
      <c r="AC616" s="135" t="s">
        <v>121</v>
      </c>
      <c r="AD616" s="135" t="s">
        <v>121</v>
      </c>
      <c r="AE616" s="135" t="str">
        <f t="shared" si="115"/>
        <v/>
      </c>
      <c r="AF616" s="135" t="str">
        <f t="shared" si="116"/>
        <v/>
      </c>
      <c r="AG616" s="135" t="str">
        <f t="shared" si="117"/>
        <v/>
      </c>
      <c r="AP616" s="22"/>
      <c r="AR616" s="23"/>
      <c r="AS616" s="13"/>
      <c r="AT616" s="22"/>
      <c r="AU616" s="23"/>
      <c r="AY616" s="14"/>
      <c r="AZ616" s="24"/>
    </row>
    <row r="617" spans="1:52" s="21" customFormat="1" ht="18" x14ac:dyDescent="0.25">
      <c r="A617" s="73"/>
      <c r="B617" s="73"/>
      <c r="C617" s="74" t="s">
        <v>627</v>
      </c>
      <c r="D617" s="74" t="s">
        <v>132</v>
      </c>
      <c r="E617" s="74"/>
      <c r="F617" s="74"/>
      <c r="G617" s="74">
        <v>0</v>
      </c>
      <c r="H617" s="75" t="s">
        <v>133</v>
      </c>
      <c r="I617" s="76"/>
      <c r="J617" s="77"/>
      <c r="K617" s="78"/>
      <c r="L617" s="79">
        <v>0</v>
      </c>
      <c r="M617" s="250" t="s">
        <v>134</v>
      </c>
      <c r="N617" s="337"/>
      <c r="O617" s="269"/>
      <c r="P617" s="346">
        <f t="shared" si="107"/>
        <v>0</v>
      </c>
      <c r="Q617" s="347">
        <f t="shared" si="108"/>
        <v>0</v>
      </c>
      <c r="R617" s="347">
        <f t="shared" si="109"/>
        <v>0</v>
      </c>
      <c r="S617" s="348">
        <f t="shared" si="110"/>
        <v>0</v>
      </c>
      <c r="T617" s="349">
        <f t="shared" si="111"/>
        <v>0</v>
      </c>
      <c r="U617" s="345">
        <f t="shared" si="112"/>
        <v>0</v>
      </c>
      <c r="V617" s="345">
        <f t="shared" si="113"/>
        <v>0</v>
      </c>
      <c r="W617" s="345">
        <f t="shared" si="114"/>
        <v>0</v>
      </c>
      <c r="X617" s="154" t="str">
        <f>""</f>
        <v/>
      </c>
      <c r="Y617" s="355" t="str">
        <f>IF(Tableau_Complet[[#This Row],[ÉLÉMENTS]]="","",Tableau_Complet[[#This Row],[ÉLÉMENTS]])</f>
        <v>Cuisine (réfection)</v>
      </c>
      <c r="Z617" s="356" t="str">
        <f>IF(Tableau_Complet[[#This Row],[NIVEAU DE PRIORITÉ]]="","",Tableau_Complet[[#This Row],[NIVEAU DE PRIORITÉ]])</f>
        <v>n/a</v>
      </c>
      <c r="AA617" s="356">
        <f>IF(Tableau_Complet[[#This Row],[COÛTS DE REMPLACEMENT (dollars 2024) avant Taxes]]="","",Tableau_Complet[[#This Row],[COÛTS DE REMPLACEMENT (dollars 2024) avant Taxes]])</f>
        <v>0</v>
      </c>
      <c r="AB617" s="273" t="s">
        <v>121</v>
      </c>
      <c r="AC617" s="273" t="s">
        <v>127</v>
      </c>
      <c r="AD617" s="273" t="s">
        <v>127</v>
      </c>
      <c r="AE617" s="356">
        <f t="shared" si="115"/>
        <v>0</v>
      </c>
      <c r="AF617" s="356">
        <f t="shared" si="116"/>
        <v>0</v>
      </c>
      <c r="AG617" s="356">
        <f t="shared" si="117"/>
        <v>0</v>
      </c>
      <c r="AP617" s="22"/>
      <c r="AR617" s="23"/>
      <c r="AS617" s="13"/>
      <c r="AT617" s="22"/>
      <c r="AU617" s="23"/>
      <c r="AY617" s="14"/>
      <c r="AZ617" s="24"/>
    </row>
    <row r="618" spans="1:52" s="21" customFormat="1" ht="18" x14ac:dyDescent="0.25">
      <c r="A618" s="73"/>
      <c r="B618" s="73"/>
      <c r="C618" s="74" t="s">
        <v>628</v>
      </c>
      <c r="D618" s="74" t="s">
        <v>132</v>
      </c>
      <c r="E618" s="74"/>
      <c r="F618" s="74"/>
      <c r="G618" s="74">
        <v>0</v>
      </c>
      <c r="H618" s="75" t="s">
        <v>133</v>
      </c>
      <c r="I618" s="76"/>
      <c r="J618" s="77"/>
      <c r="K618" s="78"/>
      <c r="L618" s="79">
        <v>0</v>
      </c>
      <c r="M618" s="250" t="s">
        <v>134</v>
      </c>
      <c r="N618" s="337"/>
      <c r="O618" s="269"/>
      <c r="P618" s="346">
        <f t="shared" ref="P618:P681" si="118">IF(M618="Urgent",L618,0)</f>
        <v>0</v>
      </c>
      <c r="Q618" s="347">
        <f t="shared" ref="Q618:Q681" si="119">IF(M618="Prioritaire",L618,0)</f>
        <v>0</v>
      </c>
      <c r="R618" s="347">
        <f t="shared" ref="R618:R681" si="120">IF(M618="Requis",L618,0)</f>
        <v>0</v>
      </c>
      <c r="S618" s="348">
        <f t="shared" ref="S618:S681" si="121">IF(M618="Recommandé",L618,0)</f>
        <v>0</v>
      </c>
      <c r="T618" s="349">
        <f t="shared" si="111"/>
        <v>0</v>
      </c>
      <c r="U618" s="345">
        <f t="shared" si="112"/>
        <v>0</v>
      </c>
      <c r="V618" s="345">
        <f t="shared" si="113"/>
        <v>0</v>
      </c>
      <c r="W618" s="345">
        <f t="shared" si="114"/>
        <v>0</v>
      </c>
      <c r="X618" s="154" t="str">
        <f>""</f>
        <v/>
      </c>
      <c r="Y618" s="355" t="str">
        <f>IF(Tableau_Complet[[#This Row],[ÉLÉMENTS]]="","",Tableau_Complet[[#This Row],[ÉLÉMENTS]])</f>
        <v>Armoires</v>
      </c>
      <c r="Z618" s="356" t="str">
        <f>IF(Tableau_Complet[[#This Row],[NIVEAU DE PRIORITÉ]]="","",Tableau_Complet[[#This Row],[NIVEAU DE PRIORITÉ]])</f>
        <v>n/a</v>
      </c>
      <c r="AA618" s="356">
        <f>IF(Tableau_Complet[[#This Row],[COÛTS DE REMPLACEMENT (dollars 2024) avant Taxes]]="","",Tableau_Complet[[#This Row],[COÛTS DE REMPLACEMENT (dollars 2024) avant Taxes]])</f>
        <v>0</v>
      </c>
      <c r="AB618" s="273" t="s">
        <v>121</v>
      </c>
      <c r="AC618" s="273" t="s">
        <v>127</v>
      </c>
      <c r="AD618" s="273" t="s">
        <v>127</v>
      </c>
      <c r="AE618" s="356">
        <f t="shared" si="115"/>
        <v>0</v>
      </c>
      <c r="AF618" s="356">
        <f t="shared" si="116"/>
        <v>0</v>
      </c>
      <c r="AG618" s="356">
        <f t="shared" si="117"/>
        <v>0</v>
      </c>
      <c r="AP618" s="22"/>
      <c r="AR618" s="23"/>
      <c r="AS618" s="13"/>
      <c r="AT618" s="22"/>
      <c r="AU618" s="23"/>
      <c r="AY618" s="14"/>
      <c r="AZ618" s="24"/>
    </row>
    <row r="619" spans="1:52" s="21" customFormat="1" ht="18" x14ac:dyDescent="0.25">
      <c r="A619" s="73"/>
      <c r="B619" s="73"/>
      <c r="C619" s="74" t="s">
        <v>629</v>
      </c>
      <c r="D619" s="74" t="s">
        <v>154</v>
      </c>
      <c r="E619" s="74"/>
      <c r="F619" s="74"/>
      <c r="G619" s="74">
        <v>0</v>
      </c>
      <c r="H619" s="75" t="s">
        <v>133</v>
      </c>
      <c r="I619" s="76"/>
      <c r="J619" s="77"/>
      <c r="K619" s="78"/>
      <c r="L619" s="79">
        <v>0</v>
      </c>
      <c r="M619" s="250" t="s">
        <v>134</v>
      </c>
      <c r="N619" s="337"/>
      <c r="O619" s="269"/>
      <c r="P619" s="346">
        <f t="shared" si="118"/>
        <v>0</v>
      </c>
      <c r="Q619" s="347">
        <f t="shared" si="119"/>
        <v>0</v>
      </c>
      <c r="R619" s="347">
        <f t="shared" si="120"/>
        <v>0</v>
      </c>
      <c r="S619" s="348">
        <f t="shared" si="121"/>
        <v>0</v>
      </c>
      <c r="T619" s="349">
        <f t="shared" si="111"/>
        <v>0</v>
      </c>
      <c r="U619" s="345">
        <f t="shared" si="112"/>
        <v>0</v>
      </c>
      <c r="V619" s="345">
        <f t="shared" si="113"/>
        <v>0</v>
      </c>
      <c r="W619" s="345">
        <f t="shared" si="114"/>
        <v>0</v>
      </c>
      <c r="X619" s="154" t="str">
        <f>""</f>
        <v/>
      </c>
      <c r="Y619" s="355" t="str">
        <f>IF(Tableau_Complet[[#This Row],[ÉLÉMENTS]]="","",Tableau_Complet[[#This Row],[ÉLÉMENTS]])</f>
        <v>Évier</v>
      </c>
      <c r="Z619" s="356" t="str">
        <f>IF(Tableau_Complet[[#This Row],[NIVEAU DE PRIORITÉ]]="","",Tableau_Complet[[#This Row],[NIVEAU DE PRIORITÉ]])</f>
        <v>n/a</v>
      </c>
      <c r="AA619" s="356">
        <f>IF(Tableau_Complet[[#This Row],[COÛTS DE REMPLACEMENT (dollars 2024) avant Taxes]]="","",Tableau_Complet[[#This Row],[COÛTS DE REMPLACEMENT (dollars 2024) avant Taxes]])</f>
        <v>0</v>
      </c>
      <c r="AB619" s="273" t="s">
        <v>121</v>
      </c>
      <c r="AC619" s="273" t="s">
        <v>127</v>
      </c>
      <c r="AD619" s="273" t="s">
        <v>127</v>
      </c>
      <c r="AE619" s="356">
        <f t="shared" si="115"/>
        <v>0</v>
      </c>
      <c r="AF619" s="356">
        <f t="shared" si="116"/>
        <v>0</v>
      </c>
      <c r="AG619" s="356">
        <f t="shared" si="117"/>
        <v>0</v>
      </c>
      <c r="AP619" s="22"/>
      <c r="AR619" s="23"/>
      <c r="AS619" s="13"/>
      <c r="AT619" s="22"/>
      <c r="AU619" s="23"/>
      <c r="AY619" s="14"/>
      <c r="AZ619" s="24"/>
    </row>
    <row r="620" spans="1:52" s="21" customFormat="1" ht="36" x14ac:dyDescent="0.25">
      <c r="A620" s="73"/>
      <c r="B620" s="73"/>
      <c r="C620" s="74" t="s">
        <v>630</v>
      </c>
      <c r="D620" s="74" t="s">
        <v>154</v>
      </c>
      <c r="E620" s="74"/>
      <c r="F620" s="74"/>
      <c r="G620" s="74">
        <v>0</v>
      </c>
      <c r="H620" s="75" t="s">
        <v>133</v>
      </c>
      <c r="I620" s="76"/>
      <c r="J620" s="77"/>
      <c r="K620" s="78"/>
      <c r="L620" s="79">
        <v>0</v>
      </c>
      <c r="M620" s="250" t="s">
        <v>134</v>
      </c>
      <c r="N620" s="337"/>
      <c r="O620" s="269"/>
      <c r="P620" s="346">
        <f t="shared" si="118"/>
        <v>0</v>
      </c>
      <c r="Q620" s="347">
        <f t="shared" si="119"/>
        <v>0</v>
      </c>
      <c r="R620" s="347">
        <f t="shared" si="120"/>
        <v>0</v>
      </c>
      <c r="S620" s="348">
        <f t="shared" si="121"/>
        <v>0</v>
      </c>
      <c r="T620" s="349">
        <f t="shared" si="111"/>
        <v>0</v>
      </c>
      <c r="U620" s="345">
        <f t="shared" si="112"/>
        <v>0</v>
      </c>
      <c r="V620" s="345">
        <f t="shared" si="113"/>
        <v>0</v>
      </c>
      <c r="W620" s="345">
        <f t="shared" si="114"/>
        <v>0</v>
      </c>
      <c r="X620" s="154" t="str">
        <f>""</f>
        <v/>
      </c>
      <c r="Y620" s="355" t="str">
        <f>IF(Tableau_Complet[[#This Row],[ÉLÉMENTS]]="","",Tableau_Complet[[#This Row],[ÉLÉMENTS]])</f>
        <v>Hotte de cuisinière et conduits</v>
      </c>
      <c r="Z620" s="356" t="str">
        <f>IF(Tableau_Complet[[#This Row],[NIVEAU DE PRIORITÉ]]="","",Tableau_Complet[[#This Row],[NIVEAU DE PRIORITÉ]])</f>
        <v>n/a</v>
      </c>
      <c r="AA620" s="356">
        <f>IF(Tableau_Complet[[#This Row],[COÛTS DE REMPLACEMENT (dollars 2024) avant Taxes]]="","",Tableau_Complet[[#This Row],[COÛTS DE REMPLACEMENT (dollars 2024) avant Taxes]])</f>
        <v>0</v>
      </c>
      <c r="AB620" s="273" t="s">
        <v>121</v>
      </c>
      <c r="AC620" s="273" t="s">
        <v>127</v>
      </c>
      <c r="AD620" s="273" t="s">
        <v>127</v>
      </c>
      <c r="AE620" s="356">
        <f t="shared" si="115"/>
        <v>0</v>
      </c>
      <c r="AF620" s="356">
        <f t="shared" si="116"/>
        <v>0</v>
      </c>
      <c r="AG620" s="356">
        <f t="shared" si="117"/>
        <v>0</v>
      </c>
      <c r="AP620" s="22"/>
      <c r="AR620" s="23"/>
      <c r="AS620" s="13"/>
      <c r="AT620" s="22"/>
      <c r="AU620" s="23"/>
      <c r="AY620" s="14"/>
      <c r="AZ620" s="24"/>
    </row>
    <row r="621" spans="1:52" s="137" customFormat="1" ht="75" customHeight="1" x14ac:dyDescent="0.25">
      <c r="A621" s="73"/>
      <c r="B621" s="73"/>
      <c r="C621" s="74" t="s">
        <v>631</v>
      </c>
      <c r="D621" s="74" t="s">
        <v>132</v>
      </c>
      <c r="E621" s="74"/>
      <c r="F621" s="74"/>
      <c r="G621" s="74">
        <v>0</v>
      </c>
      <c r="H621" s="75" t="s">
        <v>133</v>
      </c>
      <c r="I621" s="76"/>
      <c r="J621" s="77"/>
      <c r="K621" s="78"/>
      <c r="L621" s="79">
        <v>0</v>
      </c>
      <c r="M621" s="250" t="s">
        <v>134</v>
      </c>
      <c r="N621" s="337"/>
      <c r="O621" s="269"/>
      <c r="P621" s="346">
        <f t="shared" si="118"/>
        <v>0</v>
      </c>
      <c r="Q621" s="347">
        <f t="shared" si="119"/>
        <v>0</v>
      </c>
      <c r="R621" s="347">
        <f t="shared" si="120"/>
        <v>0</v>
      </c>
      <c r="S621" s="348">
        <f t="shared" si="121"/>
        <v>0</v>
      </c>
      <c r="T621" s="349">
        <f t="shared" si="111"/>
        <v>0</v>
      </c>
      <c r="U621" s="345">
        <f t="shared" si="112"/>
        <v>0</v>
      </c>
      <c r="V621" s="345">
        <f t="shared" si="113"/>
        <v>0</v>
      </c>
      <c r="W621" s="345">
        <f t="shared" si="114"/>
        <v>0</v>
      </c>
      <c r="X621" s="154" t="str">
        <f>""</f>
        <v/>
      </c>
      <c r="Y621" s="355" t="str">
        <f>IF(Tableau_Complet[[#This Row],[ÉLÉMENTS]]="","",Tableau_Complet[[#This Row],[ÉLÉMENTS]])</f>
        <v>Comptoir</v>
      </c>
      <c r="Z621" s="356" t="str">
        <f>IF(Tableau_Complet[[#This Row],[NIVEAU DE PRIORITÉ]]="","",Tableau_Complet[[#This Row],[NIVEAU DE PRIORITÉ]])</f>
        <v>n/a</v>
      </c>
      <c r="AA621" s="356">
        <f>IF(Tableau_Complet[[#This Row],[COÛTS DE REMPLACEMENT (dollars 2024) avant Taxes]]="","",Tableau_Complet[[#This Row],[COÛTS DE REMPLACEMENT (dollars 2024) avant Taxes]])</f>
        <v>0</v>
      </c>
      <c r="AB621" s="273" t="s">
        <v>121</v>
      </c>
      <c r="AC621" s="273" t="s">
        <v>127</v>
      </c>
      <c r="AD621" s="273" t="s">
        <v>127</v>
      </c>
      <c r="AE621" s="356">
        <f t="shared" si="115"/>
        <v>0</v>
      </c>
      <c r="AF621" s="356">
        <f t="shared" si="116"/>
        <v>0</v>
      </c>
      <c r="AG621" s="356">
        <f t="shared" si="117"/>
        <v>0</v>
      </c>
      <c r="AP621" s="138"/>
      <c r="AR621" s="139"/>
      <c r="AS621" s="140"/>
      <c r="AT621" s="138"/>
      <c r="AU621" s="139"/>
      <c r="AY621" s="141"/>
      <c r="AZ621" s="142"/>
    </row>
    <row r="622" spans="1:52" s="21" customFormat="1" ht="18" x14ac:dyDescent="0.25">
      <c r="A622" s="73"/>
      <c r="B622" s="73"/>
      <c r="C622" s="74" t="s">
        <v>624</v>
      </c>
      <c r="D622" s="74" t="s">
        <v>154</v>
      </c>
      <c r="E622" s="74"/>
      <c r="F622" s="74"/>
      <c r="G622" s="74">
        <v>0</v>
      </c>
      <c r="H622" s="75" t="s">
        <v>133</v>
      </c>
      <c r="I622" s="76"/>
      <c r="J622" s="77"/>
      <c r="K622" s="78"/>
      <c r="L622" s="79">
        <v>0</v>
      </c>
      <c r="M622" s="250" t="s">
        <v>134</v>
      </c>
      <c r="N622" s="337"/>
      <c r="O622" s="269"/>
      <c r="P622" s="346">
        <f t="shared" si="118"/>
        <v>0</v>
      </c>
      <c r="Q622" s="347">
        <f t="shared" si="119"/>
        <v>0</v>
      </c>
      <c r="R622" s="347">
        <f t="shared" si="120"/>
        <v>0</v>
      </c>
      <c r="S622" s="348">
        <f t="shared" si="121"/>
        <v>0</v>
      </c>
      <c r="T622" s="349">
        <f t="shared" si="111"/>
        <v>0</v>
      </c>
      <c r="U622" s="345">
        <f t="shared" si="112"/>
        <v>0</v>
      </c>
      <c r="V622" s="345">
        <f t="shared" si="113"/>
        <v>0</v>
      </c>
      <c r="W622" s="345">
        <f t="shared" si="114"/>
        <v>0</v>
      </c>
      <c r="X622" s="154" t="str">
        <f>""</f>
        <v/>
      </c>
      <c r="Y622" s="355" t="str">
        <f>IF(Tableau_Complet[[#This Row],[ÉLÉMENTS]]="","",Tableau_Complet[[#This Row],[ÉLÉMENTS]])</f>
        <v>Drain, siphon</v>
      </c>
      <c r="Z622" s="356" t="str">
        <f>IF(Tableau_Complet[[#This Row],[NIVEAU DE PRIORITÉ]]="","",Tableau_Complet[[#This Row],[NIVEAU DE PRIORITÉ]])</f>
        <v>n/a</v>
      </c>
      <c r="AA622" s="356">
        <f>IF(Tableau_Complet[[#This Row],[COÛTS DE REMPLACEMENT (dollars 2024) avant Taxes]]="","",Tableau_Complet[[#This Row],[COÛTS DE REMPLACEMENT (dollars 2024) avant Taxes]])</f>
        <v>0</v>
      </c>
      <c r="AB622" s="273" t="s">
        <v>121</v>
      </c>
      <c r="AC622" s="273" t="s">
        <v>127</v>
      </c>
      <c r="AD622" s="273" t="s">
        <v>127</v>
      </c>
      <c r="AE622" s="356">
        <f t="shared" si="115"/>
        <v>0</v>
      </c>
      <c r="AF622" s="356">
        <f t="shared" si="116"/>
        <v>0</v>
      </c>
      <c r="AG622" s="356">
        <f t="shared" si="117"/>
        <v>0</v>
      </c>
      <c r="AP622" s="22"/>
      <c r="AR622" s="23"/>
      <c r="AS622" s="13"/>
      <c r="AT622" s="22"/>
      <c r="AU622" s="23"/>
      <c r="AY622" s="14"/>
      <c r="AZ622" s="24"/>
    </row>
    <row r="623" spans="1:52" s="21" customFormat="1" ht="18" x14ac:dyDescent="0.25">
      <c r="A623" s="73"/>
      <c r="B623" s="73"/>
      <c r="C623" s="74" t="s">
        <v>632</v>
      </c>
      <c r="D623" s="74" t="s">
        <v>132</v>
      </c>
      <c r="E623" s="74"/>
      <c r="F623" s="74"/>
      <c r="G623" s="74">
        <v>0</v>
      </c>
      <c r="H623" s="75" t="s">
        <v>133</v>
      </c>
      <c r="I623" s="76"/>
      <c r="J623" s="77"/>
      <c r="K623" s="78"/>
      <c r="L623" s="79">
        <v>0</v>
      </c>
      <c r="M623" s="250" t="s">
        <v>134</v>
      </c>
      <c r="N623" s="337"/>
      <c r="O623" s="269"/>
      <c r="P623" s="346">
        <f t="shared" si="118"/>
        <v>0</v>
      </c>
      <c r="Q623" s="347">
        <f t="shared" si="119"/>
        <v>0</v>
      </c>
      <c r="R623" s="347">
        <f t="shared" si="120"/>
        <v>0</v>
      </c>
      <c r="S623" s="348">
        <f t="shared" si="121"/>
        <v>0</v>
      </c>
      <c r="T623" s="349">
        <f t="shared" si="111"/>
        <v>0</v>
      </c>
      <c r="U623" s="345">
        <f t="shared" si="112"/>
        <v>0</v>
      </c>
      <c r="V623" s="345">
        <f t="shared" si="113"/>
        <v>0</v>
      </c>
      <c r="W623" s="345">
        <f t="shared" si="114"/>
        <v>0</v>
      </c>
      <c r="X623" s="154" t="str">
        <f>""</f>
        <v/>
      </c>
      <c r="Y623" s="355" t="str">
        <f>IF(Tableau_Complet[[#This Row],[ÉLÉMENTS]]="","",Tableau_Complet[[#This Row],[ÉLÉMENTS]])</f>
        <v>Cuisinière</v>
      </c>
      <c r="Z623" s="356" t="str">
        <f>IF(Tableau_Complet[[#This Row],[NIVEAU DE PRIORITÉ]]="","",Tableau_Complet[[#This Row],[NIVEAU DE PRIORITÉ]])</f>
        <v>n/a</v>
      </c>
      <c r="AA623" s="356">
        <f>IF(Tableau_Complet[[#This Row],[COÛTS DE REMPLACEMENT (dollars 2024) avant Taxes]]="","",Tableau_Complet[[#This Row],[COÛTS DE REMPLACEMENT (dollars 2024) avant Taxes]])</f>
        <v>0</v>
      </c>
      <c r="AB623" s="273" t="s">
        <v>121</v>
      </c>
      <c r="AC623" s="273" t="s">
        <v>127</v>
      </c>
      <c r="AD623" s="273" t="s">
        <v>127</v>
      </c>
      <c r="AE623" s="356">
        <f t="shared" si="115"/>
        <v>0</v>
      </c>
      <c r="AF623" s="356">
        <f t="shared" si="116"/>
        <v>0</v>
      </c>
      <c r="AG623" s="356">
        <f t="shared" si="117"/>
        <v>0</v>
      </c>
      <c r="AP623" s="22"/>
      <c r="AR623" s="23"/>
      <c r="AS623" s="13"/>
      <c r="AT623" s="22"/>
      <c r="AU623" s="23"/>
      <c r="AY623" s="14"/>
      <c r="AZ623" s="24"/>
    </row>
    <row r="624" spans="1:52" s="21" customFormat="1" ht="18" x14ac:dyDescent="0.25">
      <c r="A624" s="73"/>
      <c r="B624" s="73"/>
      <c r="C624" s="74" t="s">
        <v>633</v>
      </c>
      <c r="D624" s="74" t="s">
        <v>132</v>
      </c>
      <c r="E624" s="74"/>
      <c r="F624" s="74"/>
      <c r="G624" s="74">
        <v>0</v>
      </c>
      <c r="H624" s="75" t="s">
        <v>133</v>
      </c>
      <c r="I624" s="76"/>
      <c r="J624" s="77"/>
      <c r="K624" s="78"/>
      <c r="L624" s="79">
        <v>0</v>
      </c>
      <c r="M624" s="250" t="s">
        <v>134</v>
      </c>
      <c r="N624" s="337"/>
      <c r="O624" s="269"/>
      <c r="P624" s="346">
        <f t="shared" si="118"/>
        <v>0</v>
      </c>
      <c r="Q624" s="347">
        <f t="shared" si="119"/>
        <v>0</v>
      </c>
      <c r="R624" s="347">
        <f t="shared" si="120"/>
        <v>0</v>
      </c>
      <c r="S624" s="348">
        <f t="shared" si="121"/>
        <v>0</v>
      </c>
      <c r="T624" s="349">
        <f t="shared" si="111"/>
        <v>0</v>
      </c>
      <c r="U624" s="345">
        <f t="shared" si="112"/>
        <v>0</v>
      </c>
      <c r="V624" s="345">
        <f t="shared" si="113"/>
        <v>0</v>
      </c>
      <c r="W624" s="345">
        <f t="shared" si="114"/>
        <v>0</v>
      </c>
      <c r="X624" s="154" t="str">
        <f>""</f>
        <v/>
      </c>
      <c r="Y624" s="355" t="str">
        <f>IF(Tableau_Complet[[#This Row],[ÉLÉMENTS]]="","",Tableau_Complet[[#This Row],[ÉLÉMENTS]])</f>
        <v>Réfrigérateur</v>
      </c>
      <c r="Z624" s="356" t="str">
        <f>IF(Tableau_Complet[[#This Row],[NIVEAU DE PRIORITÉ]]="","",Tableau_Complet[[#This Row],[NIVEAU DE PRIORITÉ]])</f>
        <v>n/a</v>
      </c>
      <c r="AA624" s="356">
        <f>IF(Tableau_Complet[[#This Row],[COÛTS DE REMPLACEMENT (dollars 2024) avant Taxes]]="","",Tableau_Complet[[#This Row],[COÛTS DE REMPLACEMENT (dollars 2024) avant Taxes]])</f>
        <v>0</v>
      </c>
      <c r="AB624" s="273" t="s">
        <v>121</v>
      </c>
      <c r="AC624" s="273" t="s">
        <v>127</v>
      </c>
      <c r="AD624" s="273" t="s">
        <v>127</v>
      </c>
      <c r="AE624" s="356">
        <f t="shared" si="115"/>
        <v>0</v>
      </c>
      <c r="AF624" s="356">
        <f t="shared" si="116"/>
        <v>0</v>
      </c>
      <c r="AG624" s="356">
        <f t="shared" si="117"/>
        <v>0</v>
      </c>
      <c r="AP624" s="22"/>
      <c r="AR624" s="23"/>
      <c r="AS624" s="13"/>
      <c r="AT624" s="22"/>
      <c r="AU624" s="23"/>
      <c r="AY624" s="14"/>
      <c r="AZ624" s="24"/>
    </row>
    <row r="625" spans="1:52" s="21" customFormat="1" ht="18" x14ac:dyDescent="0.25">
      <c r="A625" s="73"/>
      <c r="B625" s="73"/>
      <c r="C625" s="74" t="s">
        <v>634</v>
      </c>
      <c r="D625" s="74" t="s">
        <v>771</v>
      </c>
      <c r="E625" s="74"/>
      <c r="F625" s="74"/>
      <c r="G625" s="74">
        <v>0</v>
      </c>
      <c r="H625" s="75" t="s">
        <v>133</v>
      </c>
      <c r="I625" s="76"/>
      <c r="J625" s="77"/>
      <c r="K625" s="78"/>
      <c r="L625" s="79">
        <v>0</v>
      </c>
      <c r="M625" s="250" t="s">
        <v>134</v>
      </c>
      <c r="N625" s="337"/>
      <c r="O625" s="269"/>
      <c r="P625" s="346">
        <f t="shared" si="118"/>
        <v>0</v>
      </c>
      <c r="Q625" s="347">
        <f t="shared" si="119"/>
        <v>0</v>
      </c>
      <c r="R625" s="347">
        <f t="shared" si="120"/>
        <v>0</v>
      </c>
      <c r="S625" s="348">
        <f t="shared" si="121"/>
        <v>0</v>
      </c>
      <c r="T625" s="349">
        <f t="shared" si="111"/>
        <v>0</v>
      </c>
      <c r="U625" s="345">
        <f t="shared" si="112"/>
        <v>0</v>
      </c>
      <c r="V625" s="345">
        <f t="shared" si="113"/>
        <v>0</v>
      </c>
      <c r="W625" s="345">
        <f t="shared" si="114"/>
        <v>0</v>
      </c>
      <c r="X625" s="154" t="str">
        <f>""</f>
        <v/>
      </c>
      <c r="Y625" s="355" t="str">
        <f>IF(Tableau_Complet[[#This Row],[ÉLÉMENTS]]="","",Tableau_Complet[[#This Row],[ÉLÉMENTS]])</f>
        <v>Appareil d'éclairage</v>
      </c>
      <c r="Z625" s="356" t="str">
        <f>IF(Tableau_Complet[[#This Row],[NIVEAU DE PRIORITÉ]]="","",Tableau_Complet[[#This Row],[NIVEAU DE PRIORITÉ]])</f>
        <v>n/a</v>
      </c>
      <c r="AA625" s="356">
        <f>IF(Tableau_Complet[[#This Row],[COÛTS DE REMPLACEMENT (dollars 2024) avant Taxes]]="","",Tableau_Complet[[#This Row],[COÛTS DE REMPLACEMENT (dollars 2024) avant Taxes]])</f>
        <v>0</v>
      </c>
      <c r="AB625" s="273" t="s">
        <v>121</v>
      </c>
      <c r="AC625" s="273" t="s">
        <v>127</v>
      </c>
      <c r="AD625" s="273" t="s">
        <v>127</v>
      </c>
      <c r="AE625" s="356">
        <f t="shared" si="115"/>
        <v>0</v>
      </c>
      <c r="AF625" s="356">
        <f t="shared" si="116"/>
        <v>0</v>
      </c>
      <c r="AG625" s="356">
        <f t="shared" si="117"/>
        <v>0</v>
      </c>
      <c r="AP625" s="22"/>
      <c r="AR625" s="23"/>
      <c r="AS625" s="13"/>
      <c r="AT625" s="22"/>
      <c r="AU625" s="23"/>
      <c r="AY625" s="14"/>
      <c r="AZ625" s="24"/>
    </row>
    <row r="626" spans="1:52" s="21" customFormat="1" ht="18" x14ac:dyDescent="0.25">
      <c r="A626" s="73"/>
      <c r="B626" s="73"/>
      <c r="C626" s="74" t="s">
        <v>635</v>
      </c>
      <c r="D626" s="74" t="s">
        <v>154</v>
      </c>
      <c r="E626" s="74"/>
      <c r="F626" s="74"/>
      <c r="G626" s="74">
        <v>0</v>
      </c>
      <c r="H626" s="75" t="s">
        <v>133</v>
      </c>
      <c r="I626" s="76"/>
      <c r="J626" s="77"/>
      <c r="K626" s="78"/>
      <c r="L626" s="79">
        <v>0</v>
      </c>
      <c r="M626" s="250" t="s">
        <v>134</v>
      </c>
      <c r="N626" s="337"/>
      <c r="O626" s="269"/>
      <c r="P626" s="346">
        <f t="shared" si="118"/>
        <v>0</v>
      </c>
      <c r="Q626" s="347">
        <f t="shared" si="119"/>
        <v>0</v>
      </c>
      <c r="R626" s="347">
        <f t="shared" si="120"/>
        <v>0</v>
      </c>
      <c r="S626" s="348">
        <f t="shared" si="121"/>
        <v>0</v>
      </c>
      <c r="T626" s="349">
        <f t="shared" si="111"/>
        <v>0</v>
      </c>
      <c r="U626" s="345">
        <f t="shared" si="112"/>
        <v>0</v>
      </c>
      <c r="V626" s="345">
        <f t="shared" si="113"/>
        <v>0</v>
      </c>
      <c r="W626" s="345">
        <f t="shared" si="114"/>
        <v>0</v>
      </c>
      <c r="X626" s="154" t="str">
        <f>""</f>
        <v/>
      </c>
      <c r="Y626" s="355" t="str">
        <f>IF(Tableau_Complet[[#This Row],[ÉLÉMENTS]]="","",Tableau_Complet[[#This Row],[ÉLÉMENTS]])</f>
        <v>Robinetterie</v>
      </c>
      <c r="Z626" s="356" t="str">
        <f>IF(Tableau_Complet[[#This Row],[NIVEAU DE PRIORITÉ]]="","",Tableau_Complet[[#This Row],[NIVEAU DE PRIORITÉ]])</f>
        <v>n/a</v>
      </c>
      <c r="AA626" s="356">
        <f>IF(Tableau_Complet[[#This Row],[COÛTS DE REMPLACEMENT (dollars 2024) avant Taxes]]="","",Tableau_Complet[[#This Row],[COÛTS DE REMPLACEMENT (dollars 2024) avant Taxes]])</f>
        <v>0</v>
      </c>
      <c r="AB626" s="273" t="s">
        <v>121</v>
      </c>
      <c r="AC626" s="273" t="s">
        <v>127</v>
      </c>
      <c r="AD626" s="273" t="s">
        <v>127</v>
      </c>
      <c r="AE626" s="356">
        <f t="shared" si="115"/>
        <v>0</v>
      </c>
      <c r="AF626" s="356">
        <f t="shared" si="116"/>
        <v>0</v>
      </c>
      <c r="AG626" s="356">
        <f t="shared" si="117"/>
        <v>0</v>
      </c>
      <c r="AP626" s="22"/>
      <c r="AR626" s="23"/>
      <c r="AS626" s="13"/>
      <c r="AT626" s="22"/>
      <c r="AU626" s="23"/>
      <c r="AY626" s="14"/>
      <c r="AZ626" s="24"/>
    </row>
    <row r="627" spans="1:52" s="137" customFormat="1" ht="75" customHeight="1" x14ac:dyDescent="0.25">
      <c r="A627" s="73"/>
      <c r="B627" s="73"/>
      <c r="C627" s="74"/>
      <c r="D627" s="74"/>
      <c r="E627" s="74"/>
      <c r="F627" s="74"/>
      <c r="G627" s="74"/>
      <c r="H627" s="75"/>
      <c r="I627" s="76"/>
      <c r="J627" s="77"/>
      <c r="K627" s="78"/>
      <c r="L627" s="79"/>
      <c r="M627" s="250"/>
      <c r="N627" s="337"/>
      <c r="O627" s="269"/>
      <c r="P627" s="346">
        <f t="shared" si="118"/>
        <v>0</v>
      </c>
      <c r="Q627" s="347">
        <f t="shared" si="119"/>
        <v>0</v>
      </c>
      <c r="R627" s="347">
        <f t="shared" si="120"/>
        <v>0</v>
      </c>
      <c r="S627" s="348">
        <f t="shared" si="121"/>
        <v>0</v>
      </c>
      <c r="T627" s="349">
        <f t="shared" si="111"/>
        <v>0</v>
      </c>
      <c r="U627" s="345">
        <f t="shared" si="112"/>
        <v>0</v>
      </c>
      <c r="V627" s="345">
        <f t="shared" si="113"/>
        <v>0</v>
      </c>
      <c r="W627" s="345">
        <f t="shared" si="114"/>
        <v>0</v>
      </c>
      <c r="X627" s="154" t="str">
        <f>""</f>
        <v/>
      </c>
      <c r="Y627" s="355" t="str">
        <f>IF(Tableau_Complet[[#This Row],[ÉLÉMENTS]]="","",Tableau_Complet[[#This Row],[ÉLÉMENTS]])</f>
        <v/>
      </c>
      <c r="Z627" s="356" t="str">
        <f>IF(Tableau_Complet[[#This Row],[NIVEAU DE PRIORITÉ]]="","",Tableau_Complet[[#This Row],[NIVEAU DE PRIORITÉ]])</f>
        <v/>
      </c>
      <c r="AA627" s="356" t="str">
        <f>IF(Tableau_Complet[[#This Row],[COÛTS DE REMPLACEMENT (dollars 2024) avant Taxes]]="","",Tableau_Complet[[#This Row],[COÛTS DE REMPLACEMENT (dollars 2024) avant Taxes]])</f>
        <v/>
      </c>
      <c r="AB627" s="273" t="s">
        <v>121</v>
      </c>
      <c r="AC627" s="273" t="s">
        <v>127</v>
      </c>
      <c r="AD627" s="273" t="s">
        <v>127</v>
      </c>
      <c r="AE627" s="356" t="str">
        <f t="shared" si="115"/>
        <v/>
      </c>
      <c r="AF627" s="356" t="str">
        <f t="shared" si="116"/>
        <v/>
      </c>
      <c r="AG627" s="356" t="str">
        <f t="shared" si="117"/>
        <v/>
      </c>
      <c r="AP627" s="138"/>
      <c r="AR627" s="139"/>
      <c r="AS627" s="140"/>
      <c r="AT627" s="138"/>
      <c r="AU627" s="139"/>
      <c r="AY627" s="141"/>
      <c r="AZ627" s="142"/>
    </row>
    <row r="628" spans="1:52" s="21" customFormat="1" ht="54" x14ac:dyDescent="0.25">
      <c r="A628" s="124" t="s">
        <v>636</v>
      </c>
      <c r="B628" s="124"/>
      <c r="C628" s="125" t="s">
        <v>637</v>
      </c>
      <c r="D628" s="125"/>
      <c r="E628" s="125"/>
      <c r="F628" s="125"/>
      <c r="G628" s="125"/>
      <c r="H628" s="126"/>
      <c r="I628" s="127"/>
      <c r="J628" s="128"/>
      <c r="K628" s="129"/>
      <c r="L628" s="130"/>
      <c r="M628" s="131"/>
      <c r="N628" s="132">
        <f>SUM(L629:L633)</f>
        <v>0</v>
      </c>
      <c r="O628" s="124"/>
      <c r="P628" s="121">
        <f t="shared" si="118"/>
        <v>0</v>
      </c>
      <c r="Q628" s="122">
        <f t="shared" si="119"/>
        <v>0</v>
      </c>
      <c r="R628" s="122">
        <f t="shared" si="120"/>
        <v>0</v>
      </c>
      <c r="S628" s="123">
        <f t="shared" si="121"/>
        <v>0</v>
      </c>
      <c r="T628" s="133">
        <f t="shared" si="111"/>
        <v>0</v>
      </c>
      <c r="U628" s="134">
        <f t="shared" si="112"/>
        <v>0</v>
      </c>
      <c r="V628" s="134">
        <f t="shared" si="113"/>
        <v>0</v>
      </c>
      <c r="W628" s="134">
        <f t="shared" si="114"/>
        <v>0</v>
      </c>
      <c r="X628" s="135" t="str">
        <f>""</f>
        <v/>
      </c>
      <c r="Y628" s="136" t="str">
        <f>IF(Tableau_Complet[[#This Row],[ÉLÉMENTS]]="","",Tableau_Complet[[#This Row],[ÉLÉMENTS]])</f>
        <v>PORTES INTÉRIEURES DU LOGEMENT</v>
      </c>
      <c r="Z628" s="135" t="str">
        <f>IF(Tableau_Complet[[#This Row],[NIVEAU DE PRIORITÉ]]="","",Tableau_Complet[[#This Row],[NIVEAU DE PRIORITÉ]])</f>
        <v/>
      </c>
      <c r="AA628" s="135" t="str">
        <f>IF(Tableau_Complet[[#This Row],[COÛTS DE REMPLACEMENT (dollars 2024) avant Taxes]]="","",Tableau_Complet[[#This Row],[COÛTS DE REMPLACEMENT (dollars 2024) avant Taxes]])</f>
        <v/>
      </c>
      <c r="AB628" s="135" t="s">
        <v>121</v>
      </c>
      <c r="AC628" s="135" t="s">
        <v>121</v>
      </c>
      <c r="AD628" s="135" t="s">
        <v>121</v>
      </c>
      <c r="AE628" s="135" t="str">
        <f t="shared" si="115"/>
        <v/>
      </c>
      <c r="AF628" s="135" t="str">
        <f t="shared" si="116"/>
        <v/>
      </c>
      <c r="AG628" s="135" t="str">
        <f t="shared" si="117"/>
        <v/>
      </c>
      <c r="AP628" s="22"/>
      <c r="AR628" s="23"/>
      <c r="AS628" s="13"/>
      <c r="AT628" s="22"/>
      <c r="AU628" s="23"/>
      <c r="AY628" s="14"/>
      <c r="AZ628" s="24"/>
    </row>
    <row r="629" spans="1:52" s="21" customFormat="1" ht="18" x14ac:dyDescent="0.25">
      <c r="A629" s="73"/>
      <c r="B629" s="73"/>
      <c r="C629" s="74" t="s">
        <v>200</v>
      </c>
      <c r="D629" s="74" t="s">
        <v>132</v>
      </c>
      <c r="E629" s="74"/>
      <c r="F629" s="74"/>
      <c r="G629" s="74">
        <v>0</v>
      </c>
      <c r="H629" s="75" t="s">
        <v>133</v>
      </c>
      <c r="I629" s="76"/>
      <c r="J629" s="77"/>
      <c r="K629" s="78"/>
      <c r="L629" s="79">
        <v>0</v>
      </c>
      <c r="M629" s="250" t="s">
        <v>134</v>
      </c>
      <c r="N629" s="337"/>
      <c r="O629" s="269"/>
      <c r="P629" s="346">
        <f t="shared" si="118"/>
        <v>0</v>
      </c>
      <c r="Q629" s="347">
        <f t="shared" si="119"/>
        <v>0</v>
      </c>
      <c r="R629" s="347">
        <f t="shared" si="120"/>
        <v>0</v>
      </c>
      <c r="S629" s="348">
        <f t="shared" si="121"/>
        <v>0</v>
      </c>
      <c r="T629" s="349">
        <f t="shared" si="111"/>
        <v>0</v>
      </c>
      <c r="U629" s="345">
        <f t="shared" si="112"/>
        <v>0</v>
      </c>
      <c r="V629" s="345">
        <f t="shared" si="113"/>
        <v>0</v>
      </c>
      <c r="W629" s="345">
        <f t="shared" si="114"/>
        <v>0</v>
      </c>
      <c r="X629" s="154" t="str">
        <f>""</f>
        <v/>
      </c>
      <c r="Y629" s="355" t="str">
        <f>IF(Tableau_Complet[[#This Row],[ÉLÉMENTS]]="","",Tableau_Complet[[#This Row],[ÉLÉMENTS]])</f>
        <v>Portes</v>
      </c>
      <c r="Z629" s="356" t="str">
        <f>IF(Tableau_Complet[[#This Row],[NIVEAU DE PRIORITÉ]]="","",Tableau_Complet[[#This Row],[NIVEAU DE PRIORITÉ]])</f>
        <v>n/a</v>
      </c>
      <c r="AA629" s="356">
        <f>IF(Tableau_Complet[[#This Row],[COÛTS DE REMPLACEMENT (dollars 2024) avant Taxes]]="","",Tableau_Complet[[#This Row],[COÛTS DE REMPLACEMENT (dollars 2024) avant Taxes]])</f>
        <v>0</v>
      </c>
      <c r="AB629" s="273" t="s">
        <v>121</v>
      </c>
      <c r="AC629" s="273" t="s">
        <v>127</v>
      </c>
      <c r="AD629" s="273" t="s">
        <v>127</v>
      </c>
      <c r="AE629" s="356">
        <f t="shared" si="115"/>
        <v>0</v>
      </c>
      <c r="AF629" s="356">
        <f t="shared" si="116"/>
        <v>0</v>
      </c>
      <c r="AG629" s="356">
        <f t="shared" si="117"/>
        <v>0</v>
      </c>
      <c r="AP629" s="22"/>
      <c r="AR629" s="23"/>
      <c r="AS629" s="13"/>
      <c r="AT629" s="22"/>
      <c r="AU629" s="23"/>
      <c r="AY629" s="14"/>
      <c r="AZ629" s="24"/>
    </row>
    <row r="630" spans="1:52" s="21" customFormat="1" ht="18" x14ac:dyDescent="0.25">
      <c r="A630" s="73"/>
      <c r="B630" s="73"/>
      <c r="C630" s="74" t="s">
        <v>638</v>
      </c>
      <c r="D630" s="74" t="s">
        <v>132</v>
      </c>
      <c r="E630" s="74"/>
      <c r="F630" s="74"/>
      <c r="G630" s="74">
        <v>0</v>
      </c>
      <c r="H630" s="75" t="s">
        <v>133</v>
      </c>
      <c r="I630" s="76"/>
      <c r="J630" s="77"/>
      <c r="K630" s="78"/>
      <c r="L630" s="79">
        <v>0</v>
      </c>
      <c r="M630" s="250" t="s">
        <v>134</v>
      </c>
      <c r="N630" s="337"/>
      <c r="O630" s="269"/>
      <c r="P630" s="346">
        <f t="shared" si="118"/>
        <v>0</v>
      </c>
      <c r="Q630" s="347">
        <f t="shared" si="119"/>
        <v>0</v>
      </c>
      <c r="R630" s="347">
        <f t="shared" si="120"/>
        <v>0</v>
      </c>
      <c r="S630" s="348">
        <f t="shared" si="121"/>
        <v>0</v>
      </c>
      <c r="T630" s="349">
        <f t="shared" si="111"/>
        <v>0</v>
      </c>
      <c r="U630" s="345">
        <f t="shared" si="112"/>
        <v>0</v>
      </c>
      <c r="V630" s="345">
        <f t="shared" si="113"/>
        <v>0</v>
      </c>
      <c r="W630" s="345">
        <f t="shared" si="114"/>
        <v>0</v>
      </c>
      <c r="X630" s="154" t="str">
        <f>""</f>
        <v/>
      </c>
      <c r="Y630" s="355" t="str">
        <f>IF(Tableau_Complet[[#This Row],[ÉLÉMENTS]]="","",Tableau_Complet[[#This Row],[ÉLÉMENTS]])</f>
        <v>Quincaillerie</v>
      </c>
      <c r="Z630" s="356" t="str">
        <f>IF(Tableau_Complet[[#This Row],[NIVEAU DE PRIORITÉ]]="","",Tableau_Complet[[#This Row],[NIVEAU DE PRIORITÉ]])</f>
        <v>n/a</v>
      </c>
      <c r="AA630" s="356">
        <f>IF(Tableau_Complet[[#This Row],[COÛTS DE REMPLACEMENT (dollars 2024) avant Taxes]]="","",Tableau_Complet[[#This Row],[COÛTS DE REMPLACEMENT (dollars 2024) avant Taxes]])</f>
        <v>0</v>
      </c>
      <c r="AB630" s="273" t="s">
        <v>121</v>
      </c>
      <c r="AC630" s="273" t="s">
        <v>127</v>
      </c>
      <c r="AD630" s="273" t="s">
        <v>127</v>
      </c>
      <c r="AE630" s="356">
        <f t="shared" si="115"/>
        <v>0</v>
      </c>
      <c r="AF630" s="356">
        <f t="shared" si="116"/>
        <v>0</v>
      </c>
      <c r="AG630" s="356">
        <f t="shared" si="117"/>
        <v>0</v>
      </c>
      <c r="AP630" s="22"/>
      <c r="AR630" s="23"/>
      <c r="AS630" s="13"/>
      <c r="AT630" s="22"/>
      <c r="AU630" s="23"/>
      <c r="AY630" s="14"/>
      <c r="AZ630" s="24"/>
    </row>
    <row r="631" spans="1:52" s="21" customFormat="1" ht="18" x14ac:dyDescent="0.25">
      <c r="A631" s="73"/>
      <c r="B631" s="73"/>
      <c r="C631" s="74" t="s">
        <v>250</v>
      </c>
      <c r="D631" s="74" t="s">
        <v>132</v>
      </c>
      <c r="E631" s="74"/>
      <c r="F631" s="74"/>
      <c r="G631" s="74">
        <v>0</v>
      </c>
      <c r="H631" s="75" t="s">
        <v>133</v>
      </c>
      <c r="I631" s="76"/>
      <c r="J631" s="77"/>
      <c r="K631" s="78"/>
      <c r="L631" s="79">
        <v>0</v>
      </c>
      <c r="M631" s="250" t="s">
        <v>134</v>
      </c>
      <c r="N631" s="337"/>
      <c r="O631" s="269"/>
      <c r="P631" s="346">
        <f t="shared" si="118"/>
        <v>0</v>
      </c>
      <c r="Q631" s="347">
        <f t="shared" si="119"/>
        <v>0</v>
      </c>
      <c r="R631" s="347">
        <f t="shared" si="120"/>
        <v>0</v>
      </c>
      <c r="S631" s="348">
        <f t="shared" si="121"/>
        <v>0</v>
      </c>
      <c r="T631" s="349">
        <f t="shared" si="111"/>
        <v>0</v>
      </c>
      <c r="U631" s="345">
        <f t="shared" si="112"/>
        <v>0</v>
      </c>
      <c r="V631" s="345">
        <f t="shared" si="113"/>
        <v>0</v>
      </c>
      <c r="W631" s="345">
        <f t="shared" si="114"/>
        <v>0</v>
      </c>
      <c r="X631" s="154" t="str">
        <f>""</f>
        <v/>
      </c>
      <c r="Y631" s="355" t="str">
        <f>IF(Tableau_Complet[[#This Row],[ÉLÉMENTS]]="","",Tableau_Complet[[#This Row],[ÉLÉMENTS]])</f>
        <v>Cadres</v>
      </c>
      <c r="Z631" s="356" t="str">
        <f>IF(Tableau_Complet[[#This Row],[NIVEAU DE PRIORITÉ]]="","",Tableau_Complet[[#This Row],[NIVEAU DE PRIORITÉ]])</f>
        <v>n/a</v>
      </c>
      <c r="AA631" s="356">
        <f>IF(Tableau_Complet[[#This Row],[COÛTS DE REMPLACEMENT (dollars 2024) avant Taxes]]="","",Tableau_Complet[[#This Row],[COÛTS DE REMPLACEMENT (dollars 2024) avant Taxes]])</f>
        <v>0</v>
      </c>
      <c r="AB631" s="273" t="s">
        <v>121</v>
      </c>
      <c r="AC631" s="273" t="s">
        <v>127</v>
      </c>
      <c r="AD631" s="273" t="s">
        <v>127</v>
      </c>
      <c r="AE631" s="356">
        <f t="shared" si="115"/>
        <v>0</v>
      </c>
      <c r="AF631" s="356">
        <f t="shared" si="116"/>
        <v>0</v>
      </c>
      <c r="AG631" s="356">
        <f t="shared" si="117"/>
        <v>0</v>
      </c>
      <c r="AP631" s="22"/>
      <c r="AR631" s="23"/>
      <c r="AS631" s="13"/>
      <c r="AT631" s="22"/>
      <c r="AU631" s="23"/>
      <c r="AY631" s="14"/>
      <c r="AZ631" s="24"/>
    </row>
    <row r="632" spans="1:52" s="21" customFormat="1" ht="36" x14ac:dyDescent="0.25">
      <c r="A632" s="73"/>
      <c r="B632" s="73"/>
      <c r="C632" s="74" t="s">
        <v>639</v>
      </c>
      <c r="D632" s="74" t="s">
        <v>132</v>
      </c>
      <c r="E632" s="74"/>
      <c r="F632" s="74"/>
      <c r="G632" s="74">
        <v>0</v>
      </c>
      <c r="H632" s="75" t="s">
        <v>133</v>
      </c>
      <c r="I632" s="76"/>
      <c r="J632" s="77"/>
      <c r="K632" s="78"/>
      <c r="L632" s="79">
        <v>0</v>
      </c>
      <c r="M632" s="250" t="s">
        <v>134</v>
      </c>
      <c r="N632" s="337"/>
      <c r="O632" s="269"/>
      <c r="P632" s="346">
        <f t="shared" si="118"/>
        <v>0</v>
      </c>
      <c r="Q632" s="347">
        <f t="shared" si="119"/>
        <v>0</v>
      </c>
      <c r="R632" s="347">
        <f t="shared" si="120"/>
        <v>0</v>
      </c>
      <c r="S632" s="348">
        <f t="shared" si="121"/>
        <v>0</v>
      </c>
      <c r="T632" s="349">
        <f t="shared" si="111"/>
        <v>0</v>
      </c>
      <c r="U632" s="345">
        <f t="shared" si="112"/>
        <v>0</v>
      </c>
      <c r="V632" s="345">
        <f t="shared" si="113"/>
        <v>0</v>
      </c>
      <c r="W632" s="345">
        <f t="shared" si="114"/>
        <v>0</v>
      </c>
      <c r="X632" s="154" t="str">
        <f>""</f>
        <v/>
      </c>
      <c r="Y632" s="355" t="str">
        <f>IF(Tableau_Complet[[#This Row],[ÉLÉMENTS]]="","",Tableau_Complet[[#This Row],[ÉLÉMENTS]])</f>
        <v>Portes et cadres (garde-robes)</v>
      </c>
      <c r="Z632" s="356" t="str">
        <f>IF(Tableau_Complet[[#This Row],[NIVEAU DE PRIORITÉ]]="","",Tableau_Complet[[#This Row],[NIVEAU DE PRIORITÉ]])</f>
        <v>n/a</v>
      </c>
      <c r="AA632" s="356">
        <f>IF(Tableau_Complet[[#This Row],[COÛTS DE REMPLACEMENT (dollars 2024) avant Taxes]]="","",Tableau_Complet[[#This Row],[COÛTS DE REMPLACEMENT (dollars 2024) avant Taxes]])</f>
        <v>0</v>
      </c>
      <c r="AB632" s="273" t="s">
        <v>121</v>
      </c>
      <c r="AC632" s="273" t="s">
        <v>127</v>
      </c>
      <c r="AD632" s="273" t="s">
        <v>127</v>
      </c>
      <c r="AE632" s="356">
        <f t="shared" si="115"/>
        <v>0</v>
      </c>
      <c r="AF632" s="356">
        <f t="shared" si="116"/>
        <v>0</v>
      </c>
      <c r="AG632" s="356">
        <f t="shared" si="117"/>
        <v>0</v>
      </c>
      <c r="AP632" s="22"/>
      <c r="AR632" s="23"/>
      <c r="AS632" s="13"/>
      <c r="AT632" s="22"/>
      <c r="AU632" s="23"/>
      <c r="AY632" s="14"/>
      <c r="AZ632" s="24"/>
    </row>
    <row r="633" spans="1:52" s="137" customFormat="1" ht="75" customHeight="1" x14ac:dyDescent="0.25">
      <c r="A633" s="73"/>
      <c r="B633" s="73"/>
      <c r="C633" s="74"/>
      <c r="D633" s="74"/>
      <c r="E633" s="74"/>
      <c r="F633" s="74"/>
      <c r="G633" s="74"/>
      <c r="H633" s="75"/>
      <c r="I633" s="76"/>
      <c r="J633" s="77"/>
      <c r="K633" s="78"/>
      <c r="L633" s="79"/>
      <c r="M633" s="250"/>
      <c r="N633" s="337"/>
      <c r="O633" s="269"/>
      <c r="P633" s="346">
        <f t="shared" si="118"/>
        <v>0</v>
      </c>
      <c r="Q633" s="347">
        <f t="shared" si="119"/>
        <v>0</v>
      </c>
      <c r="R633" s="347">
        <f t="shared" si="120"/>
        <v>0</v>
      </c>
      <c r="S633" s="348">
        <f t="shared" si="121"/>
        <v>0</v>
      </c>
      <c r="T633" s="349">
        <f t="shared" si="111"/>
        <v>0</v>
      </c>
      <c r="U633" s="345">
        <f t="shared" si="112"/>
        <v>0</v>
      </c>
      <c r="V633" s="345">
        <f t="shared" si="113"/>
        <v>0</v>
      </c>
      <c r="W633" s="345">
        <f t="shared" si="114"/>
        <v>0</v>
      </c>
      <c r="X633" s="154" t="str">
        <f>""</f>
        <v/>
      </c>
      <c r="Y633" s="355" t="str">
        <f>IF(Tableau_Complet[[#This Row],[ÉLÉMENTS]]="","",Tableau_Complet[[#This Row],[ÉLÉMENTS]])</f>
        <v/>
      </c>
      <c r="Z633" s="356" t="str">
        <f>IF(Tableau_Complet[[#This Row],[NIVEAU DE PRIORITÉ]]="","",Tableau_Complet[[#This Row],[NIVEAU DE PRIORITÉ]])</f>
        <v/>
      </c>
      <c r="AA633" s="356" t="str">
        <f>IF(Tableau_Complet[[#This Row],[COÛTS DE REMPLACEMENT (dollars 2024) avant Taxes]]="","",Tableau_Complet[[#This Row],[COÛTS DE REMPLACEMENT (dollars 2024) avant Taxes]])</f>
        <v/>
      </c>
      <c r="AB633" s="273" t="s">
        <v>121</v>
      </c>
      <c r="AC633" s="273" t="s">
        <v>127</v>
      </c>
      <c r="AD633" s="273" t="s">
        <v>127</v>
      </c>
      <c r="AE633" s="356" t="str">
        <f t="shared" si="115"/>
        <v/>
      </c>
      <c r="AF633" s="356" t="str">
        <f t="shared" si="116"/>
        <v/>
      </c>
      <c r="AG633" s="356" t="str">
        <f t="shared" si="117"/>
        <v/>
      </c>
      <c r="AP633" s="138"/>
      <c r="AR633" s="139"/>
      <c r="AS633" s="140"/>
      <c r="AT633" s="138"/>
      <c r="AU633" s="139"/>
      <c r="AY633" s="141"/>
      <c r="AZ633" s="142"/>
    </row>
    <row r="634" spans="1:52" s="29" customFormat="1" ht="54" x14ac:dyDescent="0.25">
      <c r="A634" s="124" t="s">
        <v>640</v>
      </c>
      <c r="B634" s="124"/>
      <c r="C634" s="125" t="s">
        <v>641</v>
      </c>
      <c r="D634" s="125"/>
      <c r="E634" s="125"/>
      <c r="F634" s="125"/>
      <c r="G634" s="125"/>
      <c r="H634" s="126"/>
      <c r="I634" s="127"/>
      <c r="J634" s="128"/>
      <c r="K634" s="129"/>
      <c r="L634" s="130"/>
      <c r="M634" s="131"/>
      <c r="N634" s="132">
        <f>SUM(L635:L639)</f>
        <v>0</v>
      </c>
      <c r="O634" s="124"/>
      <c r="P634" s="121">
        <f t="shared" si="118"/>
        <v>0</v>
      </c>
      <c r="Q634" s="122">
        <f t="shared" si="119"/>
        <v>0</v>
      </c>
      <c r="R634" s="122">
        <f t="shared" si="120"/>
        <v>0</v>
      </c>
      <c r="S634" s="123">
        <f t="shared" si="121"/>
        <v>0</v>
      </c>
      <c r="T634" s="133">
        <f t="shared" si="111"/>
        <v>0</v>
      </c>
      <c r="U634" s="134">
        <f t="shared" si="112"/>
        <v>0</v>
      </c>
      <c r="V634" s="134">
        <f t="shared" si="113"/>
        <v>0</v>
      </c>
      <c r="W634" s="134">
        <f t="shared" si="114"/>
        <v>0</v>
      </c>
      <c r="X634" s="135" t="str">
        <f>""</f>
        <v/>
      </c>
      <c r="Y634" s="136" t="str">
        <f>IF(Tableau_Complet[[#This Row],[ÉLÉMENTS]]="","",Tableau_Complet[[#This Row],[ÉLÉMENTS]])</f>
        <v>FINIS DE PLANCHERS DU LOGEMENT</v>
      </c>
      <c r="Z634" s="135" t="str">
        <f>IF(Tableau_Complet[[#This Row],[NIVEAU DE PRIORITÉ]]="","",Tableau_Complet[[#This Row],[NIVEAU DE PRIORITÉ]])</f>
        <v/>
      </c>
      <c r="AA634" s="135" t="str">
        <f>IF(Tableau_Complet[[#This Row],[COÛTS DE REMPLACEMENT (dollars 2024) avant Taxes]]="","",Tableau_Complet[[#This Row],[COÛTS DE REMPLACEMENT (dollars 2024) avant Taxes]])</f>
        <v/>
      </c>
      <c r="AB634" s="135" t="s">
        <v>121</v>
      </c>
      <c r="AC634" s="135" t="s">
        <v>121</v>
      </c>
      <c r="AD634" s="135" t="s">
        <v>121</v>
      </c>
      <c r="AE634" s="135" t="str">
        <f t="shared" si="115"/>
        <v/>
      </c>
      <c r="AF634" s="135" t="str">
        <f t="shared" si="116"/>
        <v/>
      </c>
      <c r="AG634" s="135" t="str">
        <f t="shared" si="117"/>
        <v/>
      </c>
      <c r="AP634" s="30"/>
      <c r="AR634" s="31"/>
      <c r="AS634" s="17"/>
      <c r="AT634" s="30"/>
      <c r="AU634" s="31"/>
      <c r="AY634" s="18"/>
      <c r="AZ634" s="32"/>
    </row>
    <row r="635" spans="1:52" s="21" customFormat="1" ht="18" x14ac:dyDescent="0.25">
      <c r="A635" s="73"/>
      <c r="B635" s="73"/>
      <c r="C635" s="74" t="s">
        <v>642</v>
      </c>
      <c r="D635" s="74" t="s">
        <v>132</v>
      </c>
      <c r="E635" s="74"/>
      <c r="F635" s="74"/>
      <c r="G635" s="74">
        <v>0</v>
      </c>
      <c r="H635" s="75" t="s">
        <v>133</v>
      </c>
      <c r="I635" s="76"/>
      <c r="J635" s="77"/>
      <c r="K635" s="78"/>
      <c r="L635" s="79">
        <v>0</v>
      </c>
      <c r="M635" s="250" t="s">
        <v>134</v>
      </c>
      <c r="N635" s="337"/>
      <c r="O635" s="269"/>
      <c r="P635" s="346">
        <f t="shared" si="118"/>
        <v>0</v>
      </c>
      <c r="Q635" s="347">
        <f t="shared" si="119"/>
        <v>0</v>
      </c>
      <c r="R635" s="347">
        <f t="shared" si="120"/>
        <v>0</v>
      </c>
      <c r="S635" s="348">
        <f t="shared" si="121"/>
        <v>0</v>
      </c>
      <c r="T635" s="349">
        <f t="shared" si="111"/>
        <v>0</v>
      </c>
      <c r="U635" s="345">
        <f t="shared" si="112"/>
        <v>0</v>
      </c>
      <c r="V635" s="345">
        <f t="shared" si="113"/>
        <v>0</v>
      </c>
      <c r="W635" s="345">
        <f t="shared" si="114"/>
        <v>0</v>
      </c>
      <c r="X635" s="154" t="str">
        <f>""</f>
        <v/>
      </c>
      <c r="Y635" s="355" t="str">
        <f>IF(Tableau_Complet[[#This Row],[ÉLÉMENTS]]="","",Tableau_Complet[[#This Row],[ÉLÉMENTS]])</f>
        <v>Finis de planchers</v>
      </c>
      <c r="Z635" s="356" t="str">
        <f>IF(Tableau_Complet[[#This Row],[NIVEAU DE PRIORITÉ]]="","",Tableau_Complet[[#This Row],[NIVEAU DE PRIORITÉ]])</f>
        <v>n/a</v>
      </c>
      <c r="AA635" s="356">
        <f>IF(Tableau_Complet[[#This Row],[COÛTS DE REMPLACEMENT (dollars 2024) avant Taxes]]="","",Tableau_Complet[[#This Row],[COÛTS DE REMPLACEMENT (dollars 2024) avant Taxes]])</f>
        <v>0</v>
      </c>
      <c r="AB635" s="273" t="s">
        <v>121</v>
      </c>
      <c r="AC635" s="273" t="s">
        <v>127</v>
      </c>
      <c r="AD635" s="273" t="s">
        <v>127</v>
      </c>
      <c r="AE635" s="356">
        <f t="shared" si="115"/>
        <v>0</v>
      </c>
      <c r="AF635" s="356">
        <f t="shared" ref="AF635:AF686" si="122">IF($AA635="","",IF(AC635="Oui",$AA635,0))</f>
        <v>0</v>
      </c>
      <c r="AG635" s="356">
        <f t="shared" ref="AG635:AG686" si="123">IF($AA635="","",IF(AD635="Oui",$AA635,0))</f>
        <v>0</v>
      </c>
      <c r="AP635" s="22"/>
      <c r="AR635" s="23"/>
      <c r="AS635" s="13"/>
      <c r="AT635" s="22"/>
      <c r="AU635" s="23"/>
      <c r="AY635" s="14"/>
      <c r="AZ635" s="24"/>
    </row>
    <row r="636" spans="1:52" s="21" customFormat="1" ht="54" x14ac:dyDescent="0.25">
      <c r="A636" s="73"/>
      <c r="B636" s="73"/>
      <c r="C636" s="74" t="s">
        <v>643</v>
      </c>
      <c r="D636" s="74" t="s">
        <v>132</v>
      </c>
      <c r="E636" s="74"/>
      <c r="F636" s="74"/>
      <c r="G636" s="74">
        <v>0</v>
      </c>
      <c r="H636" s="75" t="s">
        <v>133</v>
      </c>
      <c r="I636" s="76"/>
      <c r="J636" s="77"/>
      <c r="K636" s="78"/>
      <c r="L636" s="79">
        <v>0</v>
      </c>
      <c r="M636" s="250" t="s">
        <v>134</v>
      </c>
      <c r="N636" s="337"/>
      <c r="O636" s="269"/>
      <c r="P636" s="346">
        <f t="shared" si="118"/>
        <v>0</v>
      </c>
      <c r="Q636" s="347">
        <f t="shared" si="119"/>
        <v>0</v>
      </c>
      <c r="R636" s="347">
        <f t="shared" si="120"/>
        <v>0</v>
      </c>
      <c r="S636" s="348">
        <f t="shared" si="121"/>
        <v>0</v>
      </c>
      <c r="T636" s="349">
        <f t="shared" ref="T636:T686" si="124">IF(AND(K636&gt;=0,K636&lt;2),L636,0)</f>
        <v>0</v>
      </c>
      <c r="U636" s="345">
        <f t="shared" ref="U636:U686" si="125">IF(AND(K636&gt;=2,K636&lt;6),L636,0)</f>
        <v>0</v>
      </c>
      <c r="V636" s="345">
        <f t="shared" ref="V636:V686" si="126">IF(AND(K636&gt;=6,K636&lt;11),L636,0)</f>
        <v>0</v>
      </c>
      <c r="W636" s="345">
        <f t="shared" ref="W636:W686" si="127">IF(AND(K636&gt;=11,K636&lt;26),L636,0)</f>
        <v>0</v>
      </c>
      <c r="X636" s="154" t="str">
        <f>""</f>
        <v/>
      </c>
      <c r="Y636" s="355" t="str">
        <f>IF(Tableau_Complet[[#This Row],[ÉLÉMENTS]]="","",Tableau_Complet[[#This Row],[ÉLÉMENTS]])</f>
        <v>Finis des marches, contre-marches et paliers</v>
      </c>
      <c r="Z636" s="356" t="str">
        <f>IF(Tableau_Complet[[#This Row],[NIVEAU DE PRIORITÉ]]="","",Tableau_Complet[[#This Row],[NIVEAU DE PRIORITÉ]])</f>
        <v>n/a</v>
      </c>
      <c r="AA636" s="356">
        <f>IF(Tableau_Complet[[#This Row],[COÛTS DE REMPLACEMENT (dollars 2024) avant Taxes]]="","",Tableau_Complet[[#This Row],[COÛTS DE REMPLACEMENT (dollars 2024) avant Taxes]])</f>
        <v>0</v>
      </c>
      <c r="AB636" s="273" t="s">
        <v>121</v>
      </c>
      <c r="AC636" s="273" t="s">
        <v>127</v>
      </c>
      <c r="AD636" s="273" t="s">
        <v>127</v>
      </c>
      <c r="AE636" s="356">
        <f t="shared" ref="AE636:AE686" si="128">IF(AA636="","",IF(AB636="Oui",AA636,0))</f>
        <v>0</v>
      </c>
      <c r="AF636" s="356">
        <f t="shared" si="122"/>
        <v>0</v>
      </c>
      <c r="AG636" s="356">
        <f t="shared" si="123"/>
        <v>0</v>
      </c>
      <c r="AP636" s="22"/>
      <c r="AR636" s="23"/>
      <c r="AS636" s="13"/>
      <c r="AT636" s="22"/>
      <c r="AU636" s="23"/>
      <c r="AY636" s="14"/>
      <c r="AZ636" s="24"/>
    </row>
    <row r="637" spans="1:52" s="21" customFormat="1" ht="36" x14ac:dyDescent="0.25">
      <c r="A637" s="73"/>
      <c r="B637" s="73"/>
      <c r="C637" s="74" t="s">
        <v>644</v>
      </c>
      <c r="D637" s="74" t="s">
        <v>132</v>
      </c>
      <c r="E637" s="74"/>
      <c r="F637" s="74"/>
      <c r="G637" s="74">
        <v>0</v>
      </c>
      <c r="H637" s="75" t="s">
        <v>133</v>
      </c>
      <c r="I637" s="76"/>
      <c r="J637" s="77"/>
      <c r="K637" s="78"/>
      <c r="L637" s="79">
        <v>0</v>
      </c>
      <c r="M637" s="250" t="s">
        <v>134</v>
      </c>
      <c r="N637" s="337"/>
      <c r="O637" s="269"/>
      <c r="P637" s="346">
        <f t="shared" si="118"/>
        <v>0</v>
      </c>
      <c r="Q637" s="347">
        <f t="shared" si="119"/>
        <v>0</v>
      </c>
      <c r="R637" s="347">
        <f t="shared" si="120"/>
        <v>0</v>
      </c>
      <c r="S637" s="348">
        <f t="shared" si="121"/>
        <v>0</v>
      </c>
      <c r="T637" s="349">
        <f t="shared" si="124"/>
        <v>0</v>
      </c>
      <c r="U637" s="345">
        <f t="shared" si="125"/>
        <v>0</v>
      </c>
      <c r="V637" s="345">
        <f t="shared" si="126"/>
        <v>0</v>
      </c>
      <c r="W637" s="345">
        <f t="shared" si="127"/>
        <v>0</v>
      </c>
      <c r="X637" s="154" t="str">
        <f>""</f>
        <v/>
      </c>
      <c r="Y637" s="355" t="str">
        <f>IF(Tableau_Complet[[#This Row],[ÉLÉMENTS]]="","",Tableau_Complet[[#This Row],[ÉLÉMENTS]])</f>
        <v>Finis des rampes pour personnes handicapées</v>
      </c>
      <c r="Z637" s="356" t="str">
        <f>IF(Tableau_Complet[[#This Row],[NIVEAU DE PRIORITÉ]]="","",Tableau_Complet[[#This Row],[NIVEAU DE PRIORITÉ]])</f>
        <v>n/a</v>
      </c>
      <c r="AA637" s="356">
        <f>IF(Tableau_Complet[[#This Row],[COÛTS DE REMPLACEMENT (dollars 2024) avant Taxes]]="","",Tableau_Complet[[#This Row],[COÛTS DE REMPLACEMENT (dollars 2024) avant Taxes]])</f>
        <v>0</v>
      </c>
      <c r="AB637" s="273" t="s">
        <v>121</v>
      </c>
      <c r="AC637" s="273" t="s">
        <v>127</v>
      </c>
      <c r="AD637" s="273" t="s">
        <v>127</v>
      </c>
      <c r="AE637" s="356">
        <f t="shared" si="128"/>
        <v>0</v>
      </c>
      <c r="AF637" s="356">
        <f t="shared" si="122"/>
        <v>0</v>
      </c>
      <c r="AG637" s="356">
        <f t="shared" si="123"/>
        <v>0</v>
      </c>
      <c r="AP637" s="22"/>
      <c r="AR637" s="23"/>
      <c r="AS637" s="13"/>
      <c r="AT637" s="22"/>
      <c r="AU637" s="23"/>
      <c r="AY637" s="14"/>
      <c r="AZ637" s="24"/>
    </row>
    <row r="638" spans="1:52" s="21" customFormat="1" ht="36" x14ac:dyDescent="0.25">
      <c r="A638" s="73"/>
      <c r="B638" s="73"/>
      <c r="C638" s="74" t="s">
        <v>645</v>
      </c>
      <c r="D638" s="74" t="s">
        <v>132</v>
      </c>
      <c r="E638" s="74"/>
      <c r="F638" s="74"/>
      <c r="G638" s="74">
        <v>0</v>
      </c>
      <c r="H638" s="75" t="s">
        <v>133</v>
      </c>
      <c r="I638" s="76"/>
      <c r="J638" s="77"/>
      <c r="K638" s="78"/>
      <c r="L638" s="79">
        <v>0</v>
      </c>
      <c r="M638" s="250" t="s">
        <v>134</v>
      </c>
      <c r="N638" s="337"/>
      <c r="O638" s="269"/>
      <c r="P638" s="346">
        <f t="shared" si="118"/>
        <v>0</v>
      </c>
      <c r="Q638" s="347">
        <f t="shared" si="119"/>
        <v>0</v>
      </c>
      <c r="R638" s="347">
        <f t="shared" si="120"/>
        <v>0</v>
      </c>
      <c r="S638" s="348">
        <f t="shared" si="121"/>
        <v>0</v>
      </c>
      <c r="T638" s="349">
        <f t="shared" si="124"/>
        <v>0</v>
      </c>
      <c r="U638" s="345">
        <f t="shared" si="125"/>
        <v>0</v>
      </c>
      <c r="V638" s="345">
        <f t="shared" si="126"/>
        <v>0</v>
      </c>
      <c r="W638" s="345">
        <f t="shared" si="127"/>
        <v>0</v>
      </c>
      <c r="X638" s="154" t="str">
        <f>""</f>
        <v/>
      </c>
      <c r="Y638" s="355" t="str">
        <f>IF(Tableau_Complet[[#This Row],[ÉLÉMENTS]]="","",Tableau_Complet[[#This Row],[ÉLÉMENTS]])</f>
        <v>Nez de marche et palier</v>
      </c>
      <c r="Z638" s="356" t="str">
        <f>IF(Tableau_Complet[[#This Row],[NIVEAU DE PRIORITÉ]]="","",Tableau_Complet[[#This Row],[NIVEAU DE PRIORITÉ]])</f>
        <v>n/a</v>
      </c>
      <c r="AA638" s="356">
        <f>IF(Tableau_Complet[[#This Row],[COÛTS DE REMPLACEMENT (dollars 2024) avant Taxes]]="","",Tableau_Complet[[#This Row],[COÛTS DE REMPLACEMENT (dollars 2024) avant Taxes]])</f>
        <v>0</v>
      </c>
      <c r="AB638" s="273" t="s">
        <v>121</v>
      </c>
      <c r="AC638" s="273" t="s">
        <v>127</v>
      </c>
      <c r="AD638" s="273" t="s">
        <v>127</v>
      </c>
      <c r="AE638" s="356">
        <f t="shared" si="128"/>
        <v>0</v>
      </c>
      <c r="AF638" s="356">
        <f t="shared" si="122"/>
        <v>0</v>
      </c>
      <c r="AG638" s="356">
        <f t="shared" si="123"/>
        <v>0</v>
      </c>
      <c r="AP638" s="22"/>
      <c r="AR638" s="23"/>
      <c r="AS638" s="13"/>
      <c r="AT638" s="22"/>
      <c r="AU638" s="23"/>
      <c r="AY638" s="14"/>
      <c r="AZ638" s="24"/>
    </row>
    <row r="639" spans="1:52" s="137" customFormat="1" ht="75" customHeight="1" x14ac:dyDescent="0.25">
      <c r="A639" s="73"/>
      <c r="B639" s="73"/>
      <c r="C639" s="74"/>
      <c r="D639" s="74"/>
      <c r="E639" s="74"/>
      <c r="F639" s="74"/>
      <c r="G639" s="74"/>
      <c r="H639" s="75"/>
      <c r="I639" s="76"/>
      <c r="J639" s="77"/>
      <c r="K639" s="78"/>
      <c r="L639" s="79"/>
      <c r="M639" s="250"/>
      <c r="N639" s="337"/>
      <c r="O639" s="269"/>
      <c r="P639" s="346">
        <f t="shared" si="118"/>
        <v>0</v>
      </c>
      <c r="Q639" s="347">
        <f t="shared" si="119"/>
        <v>0</v>
      </c>
      <c r="R639" s="347">
        <f t="shared" si="120"/>
        <v>0</v>
      </c>
      <c r="S639" s="348">
        <f t="shared" si="121"/>
        <v>0</v>
      </c>
      <c r="T639" s="349">
        <f t="shared" si="124"/>
        <v>0</v>
      </c>
      <c r="U639" s="345">
        <f t="shared" si="125"/>
        <v>0</v>
      </c>
      <c r="V639" s="345">
        <f t="shared" si="126"/>
        <v>0</v>
      </c>
      <c r="W639" s="345">
        <f t="shared" si="127"/>
        <v>0</v>
      </c>
      <c r="X639" s="154" t="str">
        <f>""</f>
        <v/>
      </c>
      <c r="Y639" s="355" t="str">
        <f>IF(Tableau_Complet[[#This Row],[ÉLÉMENTS]]="","",Tableau_Complet[[#This Row],[ÉLÉMENTS]])</f>
        <v/>
      </c>
      <c r="Z639" s="356" t="str">
        <f>IF(Tableau_Complet[[#This Row],[NIVEAU DE PRIORITÉ]]="","",Tableau_Complet[[#This Row],[NIVEAU DE PRIORITÉ]])</f>
        <v/>
      </c>
      <c r="AA639" s="356" t="str">
        <f>IF(Tableau_Complet[[#This Row],[COÛTS DE REMPLACEMENT (dollars 2024) avant Taxes]]="","",Tableau_Complet[[#This Row],[COÛTS DE REMPLACEMENT (dollars 2024) avant Taxes]])</f>
        <v/>
      </c>
      <c r="AB639" s="273" t="s">
        <v>121</v>
      </c>
      <c r="AC639" s="273" t="s">
        <v>127</v>
      </c>
      <c r="AD639" s="273" t="s">
        <v>127</v>
      </c>
      <c r="AE639" s="356" t="str">
        <f t="shared" si="128"/>
        <v/>
      </c>
      <c r="AF639" s="356" t="str">
        <f t="shared" si="122"/>
        <v/>
      </c>
      <c r="AG639" s="356" t="str">
        <f t="shared" si="123"/>
        <v/>
      </c>
      <c r="AP639" s="138"/>
      <c r="AR639" s="139"/>
      <c r="AS639" s="140"/>
      <c r="AT639" s="138"/>
      <c r="AU639" s="139"/>
      <c r="AY639" s="141"/>
      <c r="AZ639" s="142"/>
    </row>
    <row r="640" spans="1:52" s="21" customFormat="1" ht="18" x14ac:dyDescent="0.25">
      <c r="A640" s="124" t="s">
        <v>646</v>
      </c>
      <c r="B640" s="124"/>
      <c r="C640" s="125" t="s">
        <v>647</v>
      </c>
      <c r="D640" s="125"/>
      <c r="E640" s="125"/>
      <c r="F640" s="125"/>
      <c r="G640" s="125"/>
      <c r="H640" s="126"/>
      <c r="I640" s="127"/>
      <c r="J640" s="128"/>
      <c r="K640" s="129"/>
      <c r="L640" s="130"/>
      <c r="M640" s="131"/>
      <c r="N640" s="132">
        <f>SUM(L641:L645)</f>
        <v>0</v>
      </c>
      <c r="O640" s="124"/>
      <c r="P640" s="121">
        <f t="shared" si="118"/>
        <v>0</v>
      </c>
      <c r="Q640" s="122">
        <f t="shared" si="119"/>
        <v>0</v>
      </c>
      <c r="R640" s="122">
        <f t="shared" si="120"/>
        <v>0</v>
      </c>
      <c r="S640" s="123">
        <f t="shared" si="121"/>
        <v>0</v>
      </c>
      <c r="T640" s="133">
        <f t="shared" si="124"/>
        <v>0</v>
      </c>
      <c r="U640" s="134">
        <f t="shared" si="125"/>
        <v>0</v>
      </c>
      <c r="V640" s="134">
        <f t="shared" si="126"/>
        <v>0</v>
      </c>
      <c r="W640" s="134">
        <f t="shared" si="127"/>
        <v>0</v>
      </c>
      <c r="X640" s="135" t="str">
        <f>""</f>
        <v/>
      </c>
      <c r="Y640" s="136" t="str">
        <f>IF(Tableau_Complet[[#This Row],[ÉLÉMENTS]]="","",Tableau_Complet[[#This Row],[ÉLÉMENTS]])</f>
        <v>PLOMBERIE</v>
      </c>
      <c r="Z640" s="135" t="str">
        <f>IF(Tableau_Complet[[#This Row],[NIVEAU DE PRIORITÉ]]="","",Tableau_Complet[[#This Row],[NIVEAU DE PRIORITÉ]])</f>
        <v/>
      </c>
      <c r="AA640" s="135" t="str">
        <f>IF(Tableau_Complet[[#This Row],[COÛTS DE REMPLACEMENT (dollars 2024) avant Taxes]]="","",Tableau_Complet[[#This Row],[COÛTS DE REMPLACEMENT (dollars 2024) avant Taxes]])</f>
        <v/>
      </c>
      <c r="AB640" s="135" t="s">
        <v>121</v>
      </c>
      <c r="AC640" s="135" t="s">
        <v>121</v>
      </c>
      <c r="AD640" s="135" t="s">
        <v>121</v>
      </c>
      <c r="AE640" s="135" t="str">
        <f t="shared" si="128"/>
        <v/>
      </c>
      <c r="AF640" s="135" t="str">
        <f t="shared" si="122"/>
        <v/>
      </c>
      <c r="AG640" s="135" t="str">
        <f t="shared" si="123"/>
        <v/>
      </c>
      <c r="AP640" s="22"/>
      <c r="AR640" s="23"/>
      <c r="AS640" s="13"/>
      <c r="AT640" s="22"/>
      <c r="AU640" s="23"/>
      <c r="AY640" s="14"/>
      <c r="AZ640" s="24"/>
    </row>
    <row r="641" spans="1:52" s="21" customFormat="1" ht="54" x14ac:dyDescent="0.25">
      <c r="A641" s="73"/>
      <c r="B641" s="73"/>
      <c r="C641" s="74" t="s">
        <v>648</v>
      </c>
      <c r="D641" s="74" t="s">
        <v>154</v>
      </c>
      <c r="E641" s="74"/>
      <c r="F641" s="74"/>
      <c r="G641" s="74"/>
      <c r="H641" s="75"/>
      <c r="I641" s="76"/>
      <c r="J641" s="77"/>
      <c r="K641" s="78"/>
      <c r="L641" s="79"/>
      <c r="M641" s="250"/>
      <c r="N641" s="337"/>
      <c r="O641" s="269"/>
      <c r="P641" s="346">
        <f t="shared" si="118"/>
        <v>0</v>
      </c>
      <c r="Q641" s="347">
        <f t="shared" si="119"/>
        <v>0</v>
      </c>
      <c r="R641" s="347">
        <f t="shared" si="120"/>
        <v>0</v>
      </c>
      <c r="S641" s="348">
        <f t="shared" si="121"/>
        <v>0</v>
      </c>
      <c r="T641" s="349">
        <f t="shared" si="124"/>
        <v>0</v>
      </c>
      <c r="U641" s="345">
        <f t="shared" si="125"/>
        <v>0</v>
      </c>
      <c r="V641" s="345">
        <f t="shared" si="126"/>
        <v>0</v>
      </c>
      <c r="W641" s="345">
        <f t="shared" si="127"/>
        <v>0</v>
      </c>
      <c r="X641" s="154" t="str">
        <f>""</f>
        <v/>
      </c>
      <c r="Y641" s="355" t="str">
        <f>IF(Tableau_Complet[[#This Row],[ÉLÉMENTS]]="","",Tableau_Complet[[#This Row],[ÉLÉMENTS]])</f>
        <v>Distribution d'eau domestique du logement</v>
      </c>
      <c r="Z641" s="356" t="str">
        <f>IF(Tableau_Complet[[#This Row],[NIVEAU DE PRIORITÉ]]="","",Tableau_Complet[[#This Row],[NIVEAU DE PRIORITÉ]])</f>
        <v/>
      </c>
      <c r="AA641" s="356" t="str">
        <f>IF(Tableau_Complet[[#This Row],[COÛTS DE REMPLACEMENT (dollars 2024) avant Taxes]]="","",Tableau_Complet[[#This Row],[COÛTS DE REMPLACEMENT (dollars 2024) avant Taxes]])</f>
        <v/>
      </c>
      <c r="AB641" s="273" t="s">
        <v>121</v>
      </c>
      <c r="AC641" s="273" t="s">
        <v>127</v>
      </c>
      <c r="AD641" s="273" t="s">
        <v>127</v>
      </c>
      <c r="AE641" s="356" t="str">
        <f t="shared" si="128"/>
        <v/>
      </c>
      <c r="AF641" s="356" t="str">
        <f t="shared" si="122"/>
        <v/>
      </c>
      <c r="AG641" s="356" t="str">
        <f t="shared" si="123"/>
        <v/>
      </c>
      <c r="AP641" s="22"/>
      <c r="AR641" s="23"/>
      <c r="AS641" s="13"/>
      <c r="AT641" s="22"/>
      <c r="AU641" s="23"/>
      <c r="AY641" s="14"/>
      <c r="AZ641" s="24"/>
    </row>
    <row r="642" spans="1:52" s="21" customFormat="1" ht="18" x14ac:dyDescent="0.25">
      <c r="A642" s="73"/>
      <c r="B642" s="73"/>
      <c r="C642" s="74" t="s">
        <v>649</v>
      </c>
      <c r="D642" s="74" t="s">
        <v>154</v>
      </c>
      <c r="E642" s="74"/>
      <c r="F642" s="74"/>
      <c r="G642" s="74"/>
      <c r="H642" s="75"/>
      <c r="I642" s="76"/>
      <c r="J642" s="77"/>
      <c r="K642" s="78"/>
      <c r="L642" s="79"/>
      <c r="M642" s="250"/>
      <c r="N642" s="337"/>
      <c r="O642" s="269"/>
      <c r="P642" s="346">
        <f t="shared" si="118"/>
        <v>0</v>
      </c>
      <c r="Q642" s="347">
        <f t="shared" si="119"/>
        <v>0</v>
      </c>
      <c r="R642" s="347">
        <f t="shared" si="120"/>
        <v>0</v>
      </c>
      <c r="S642" s="348">
        <f t="shared" si="121"/>
        <v>0</v>
      </c>
      <c r="T642" s="349">
        <f t="shared" si="124"/>
        <v>0</v>
      </c>
      <c r="U642" s="345">
        <f t="shared" si="125"/>
        <v>0</v>
      </c>
      <c r="V642" s="345">
        <f t="shared" si="126"/>
        <v>0</v>
      </c>
      <c r="W642" s="345">
        <f t="shared" si="127"/>
        <v>0</v>
      </c>
      <c r="X642" s="154" t="str">
        <f>""</f>
        <v/>
      </c>
      <c r="Y642" s="355" t="str">
        <f>IF(Tableau_Complet[[#This Row],[ÉLÉMENTS]]="","",Tableau_Complet[[#This Row],[ÉLÉMENTS]])</f>
        <v>Valve d'arrêt d'eau</v>
      </c>
      <c r="Z642" s="356" t="str">
        <f>IF(Tableau_Complet[[#This Row],[NIVEAU DE PRIORITÉ]]="","",Tableau_Complet[[#This Row],[NIVEAU DE PRIORITÉ]])</f>
        <v/>
      </c>
      <c r="AA642" s="356" t="str">
        <f>IF(Tableau_Complet[[#This Row],[COÛTS DE REMPLACEMENT (dollars 2024) avant Taxes]]="","",Tableau_Complet[[#This Row],[COÛTS DE REMPLACEMENT (dollars 2024) avant Taxes]])</f>
        <v/>
      </c>
      <c r="AB642" s="273" t="s">
        <v>121</v>
      </c>
      <c r="AC642" s="273" t="s">
        <v>127</v>
      </c>
      <c r="AD642" s="273" t="s">
        <v>127</v>
      </c>
      <c r="AE642" s="356" t="str">
        <f t="shared" si="128"/>
        <v/>
      </c>
      <c r="AF642" s="356" t="str">
        <f t="shared" si="122"/>
        <v/>
      </c>
      <c r="AG642" s="356" t="str">
        <f t="shared" si="123"/>
        <v/>
      </c>
      <c r="AP642" s="22"/>
      <c r="AR642" s="23"/>
      <c r="AS642" s="13"/>
      <c r="AT642" s="22"/>
      <c r="AU642" s="23"/>
      <c r="AY642" s="14"/>
      <c r="AZ642" s="24"/>
    </row>
    <row r="643" spans="1:52" s="29" customFormat="1" ht="36" x14ac:dyDescent="0.25">
      <c r="A643" s="73"/>
      <c r="B643" s="73"/>
      <c r="C643" s="74" t="s">
        <v>650</v>
      </c>
      <c r="D643" s="74" t="s">
        <v>154</v>
      </c>
      <c r="E643" s="74"/>
      <c r="F643" s="74"/>
      <c r="G643" s="74"/>
      <c r="H643" s="75"/>
      <c r="I643" s="76"/>
      <c r="J643" s="77"/>
      <c r="K643" s="78"/>
      <c r="L643" s="79"/>
      <c r="M643" s="250"/>
      <c r="N643" s="337"/>
      <c r="O643" s="269"/>
      <c r="P643" s="346">
        <f t="shared" si="118"/>
        <v>0</v>
      </c>
      <c r="Q643" s="347">
        <f t="shared" si="119"/>
        <v>0</v>
      </c>
      <c r="R643" s="347">
        <f t="shared" si="120"/>
        <v>0</v>
      </c>
      <c r="S643" s="348">
        <f t="shared" si="121"/>
        <v>0</v>
      </c>
      <c r="T643" s="349">
        <f t="shared" si="124"/>
        <v>0</v>
      </c>
      <c r="U643" s="345">
        <f t="shared" si="125"/>
        <v>0</v>
      </c>
      <c r="V643" s="345">
        <f t="shared" si="126"/>
        <v>0</v>
      </c>
      <c r="W643" s="345">
        <f t="shared" si="127"/>
        <v>0</v>
      </c>
      <c r="X643" s="154" t="str">
        <f>""</f>
        <v/>
      </c>
      <c r="Y643" s="355" t="str">
        <f>IF(Tableau_Complet[[#This Row],[ÉLÉMENTS]]="","",Tableau_Complet[[#This Row],[ÉLÉMENTS]])</f>
        <v>Réseau des eaux usées du logement</v>
      </c>
      <c r="Z643" s="356" t="str">
        <f>IF(Tableau_Complet[[#This Row],[NIVEAU DE PRIORITÉ]]="","",Tableau_Complet[[#This Row],[NIVEAU DE PRIORITÉ]])</f>
        <v/>
      </c>
      <c r="AA643" s="356" t="str">
        <f>IF(Tableau_Complet[[#This Row],[COÛTS DE REMPLACEMENT (dollars 2024) avant Taxes]]="","",Tableau_Complet[[#This Row],[COÛTS DE REMPLACEMENT (dollars 2024) avant Taxes]])</f>
        <v/>
      </c>
      <c r="AB643" s="273" t="s">
        <v>121</v>
      </c>
      <c r="AC643" s="273" t="s">
        <v>127</v>
      </c>
      <c r="AD643" s="273" t="s">
        <v>127</v>
      </c>
      <c r="AE643" s="356" t="str">
        <f t="shared" si="128"/>
        <v/>
      </c>
      <c r="AF643" s="356" t="str">
        <f t="shared" si="122"/>
        <v/>
      </c>
      <c r="AG643" s="356" t="str">
        <f t="shared" si="123"/>
        <v/>
      </c>
      <c r="AP643" s="30"/>
      <c r="AR643" s="31"/>
      <c r="AS643" s="17"/>
      <c r="AT643" s="30"/>
      <c r="AU643" s="31"/>
      <c r="AY643" s="18"/>
      <c r="AZ643" s="32"/>
    </row>
    <row r="644" spans="1:52" s="21" customFormat="1" ht="18" x14ac:dyDescent="0.25">
      <c r="A644" s="73"/>
      <c r="B644" s="73"/>
      <c r="C644" s="74" t="s">
        <v>651</v>
      </c>
      <c r="D644" s="74" t="s">
        <v>154</v>
      </c>
      <c r="E644" s="74"/>
      <c r="F644" s="74"/>
      <c r="G644" s="74"/>
      <c r="H644" s="75"/>
      <c r="I644" s="76"/>
      <c r="J644" s="77"/>
      <c r="K644" s="78"/>
      <c r="L644" s="79"/>
      <c r="M644" s="250"/>
      <c r="N644" s="337"/>
      <c r="O644" s="269"/>
      <c r="P644" s="346">
        <f t="shared" si="118"/>
        <v>0</v>
      </c>
      <c r="Q644" s="347">
        <f t="shared" si="119"/>
        <v>0</v>
      </c>
      <c r="R644" s="347">
        <f t="shared" si="120"/>
        <v>0</v>
      </c>
      <c r="S644" s="348">
        <f t="shared" si="121"/>
        <v>0</v>
      </c>
      <c r="T644" s="349">
        <f t="shared" si="124"/>
        <v>0</v>
      </c>
      <c r="U644" s="345">
        <f t="shared" si="125"/>
        <v>0</v>
      </c>
      <c r="V644" s="345">
        <f t="shared" si="126"/>
        <v>0</v>
      </c>
      <c r="W644" s="345">
        <f t="shared" si="127"/>
        <v>0</v>
      </c>
      <c r="X644" s="154" t="str">
        <f>""</f>
        <v/>
      </c>
      <c r="Y644" s="355" t="str">
        <f>IF(Tableau_Complet[[#This Row],[ÉLÉMENTS]]="","",Tableau_Complet[[#This Row],[ÉLÉMENTS]])</f>
        <v>Chauffe-eau</v>
      </c>
      <c r="Z644" s="356" t="str">
        <f>IF(Tableau_Complet[[#This Row],[NIVEAU DE PRIORITÉ]]="","",Tableau_Complet[[#This Row],[NIVEAU DE PRIORITÉ]])</f>
        <v/>
      </c>
      <c r="AA644" s="356" t="str">
        <f>IF(Tableau_Complet[[#This Row],[COÛTS DE REMPLACEMENT (dollars 2024) avant Taxes]]="","",Tableau_Complet[[#This Row],[COÛTS DE REMPLACEMENT (dollars 2024) avant Taxes]])</f>
        <v/>
      </c>
      <c r="AB644" s="273" t="s">
        <v>121</v>
      </c>
      <c r="AC644" s="273" t="s">
        <v>127</v>
      </c>
      <c r="AD644" s="273" t="s">
        <v>127</v>
      </c>
      <c r="AE644" s="356" t="str">
        <f t="shared" si="128"/>
        <v/>
      </c>
      <c r="AF644" s="356" t="str">
        <f t="shared" si="122"/>
        <v/>
      </c>
      <c r="AG644" s="356" t="str">
        <f t="shared" si="123"/>
        <v/>
      </c>
      <c r="AP644" s="22"/>
      <c r="AR644" s="23"/>
      <c r="AS644" s="13"/>
      <c r="AT644" s="22"/>
      <c r="AU644" s="23"/>
      <c r="AY644" s="14"/>
      <c r="AZ644" s="24"/>
    </row>
    <row r="645" spans="1:52" s="21" customFormat="1" ht="18" x14ac:dyDescent="0.25">
      <c r="A645" s="73"/>
      <c r="B645" s="73"/>
      <c r="C645" s="74"/>
      <c r="D645" s="74"/>
      <c r="E645" s="74"/>
      <c r="F645" s="74"/>
      <c r="G645" s="74"/>
      <c r="H645" s="75"/>
      <c r="I645" s="76"/>
      <c r="J645" s="77"/>
      <c r="K645" s="78"/>
      <c r="L645" s="79"/>
      <c r="M645" s="250"/>
      <c r="N645" s="337"/>
      <c r="O645" s="269"/>
      <c r="P645" s="346">
        <f t="shared" si="118"/>
        <v>0</v>
      </c>
      <c r="Q645" s="347">
        <f t="shared" si="119"/>
        <v>0</v>
      </c>
      <c r="R645" s="347">
        <f t="shared" si="120"/>
        <v>0</v>
      </c>
      <c r="S645" s="348">
        <f t="shared" si="121"/>
        <v>0</v>
      </c>
      <c r="T645" s="349">
        <f t="shared" si="124"/>
        <v>0</v>
      </c>
      <c r="U645" s="345">
        <f t="shared" si="125"/>
        <v>0</v>
      </c>
      <c r="V645" s="345">
        <f t="shared" si="126"/>
        <v>0</v>
      </c>
      <c r="W645" s="345">
        <f t="shared" si="127"/>
        <v>0</v>
      </c>
      <c r="X645" s="154" t="str">
        <f>""</f>
        <v/>
      </c>
      <c r="Y645" s="355" t="str">
        <f>IF(Tableau_Complet[[#This Row],[ÉLÉMENTS]]="","",Tableau_Complet[[#This Row],[ÉLÉMENTS]])</f>
        <v/>
      </c>
      <c r="Z645" s="356" t="str">
        <f>IF(Tableau_Complet[[#This Row],[NIVEAU DE PRIORITÉ]]="","",Tableau_Complet[[#This Row],[NIVEAU DE PRIORITÉ]])</f>
        <v/>
      </c>
      <c r="AA645" s="356" t="str">
        <f>IF(Tableau_Complet[[#This Row],[COÛTS DE REMPLACEMENT (dollars 2024) avant Taxes]]="","",Tableau_Complet[[#This Row],[COÛTS DE REMPLACEMENT (dollars 2024) avant Taxes]])</f>
        <v/>
      </c>
      <c r="AB645" s="273" t="s">
        <v>121</v>
      </c>
      <c r="AC645" s="273" t="s">
        <v>127</v>
      </c>
      <c r="AD645" s="273" t="s">
        <v>127</v>
      </c>
      <c r="AE645" s="356" t="str">
        <f t="shared" si="128"/>
        <v/>
      </c>
      <c r="AF645" s="356" t="str">
        <f t="shared" si="122"/>
        <v/>
      </c>
      <c r="AG645" s="356" t="str">
        <f t="shared" si="123"/>
        <v/>
      </c>
      <c r="AP645" s="22"/>
      <c r="AR645" s="23"/>
      <c r="AS645" s="13"/>
      <c r="AT645" s="22"/>
      <c r="AU645" s="23"/>
      <c r="AY645" s="14"/>
      <c r="AZ645" s="24"/>
    </row>
    <row r="646" spans="1:52" s="21" customFormat="1" ht="54" x14ac:dyDescent="0.25">
      <c r="A646" s="124" t="s">
        <v>652</v>
      </c>
      <c r="B646" s="124"/>
      <c r="C646" s="125" t="s">
        <v>653</v>
      </c>
      <c r="D646" s="125"/>
      <c r="E646" s="125"/>
      <c r="F646" s="125"/>
      <c r="G646" s="125"/>
      <c r="H646" s="126"/>
      <c r="I646" s="127"/>
      <c r="J646" s="128"/>
      <c r="K646" s="129"/>
      <c r="L646" s="130"/>
      <c r="M646" s="131"/>
      <c r="N646" s="132">
        <f>SUM(L647:L658)</f>
        <v>0</v>
      </c>
      <c r="O646" s="124"/>
      <c r="P646" s="121">
        <f t="shared" si="118"/>
        <v>0</v>
      </c>
      <c r="Q646" s="122">
        <f t="shared" si="119"/>
        <v>0</v>
      </c>
      <c r="R646" s="122">
        <f t="shared" si="120"/>
        <v>0</v>
      </c>
      <c r="S646" s="123">
        <f t="shared" si="121"/>
        <v>0</v>
      </c>
      <c r="T646" s="133">
        <f t="shared" si="124"/>
        <v>0</v>
      </c>
      <c r="U646" s="134">
        <f t="shared" si="125"/>
        <v>0</v>
      </c>
      <c r="V646" s="134">
        <f t="shared" si="126"/>
        <v>0</v>
      </c>
      <c r="W646" s="134">
        <f t="shared" si="127"/>
        <v>0</v>
      </c>
      <c r="X646" s="135" t="str">
        <f>""</f>
        <v/>
      </c>
      <c r="Y646" s="136" t="str">
        <f>IF(Tableau_Complet[[#This Row],[ÉLÉMENTS]]="","",Tableau_Complet[[#This Row],[ÉLÉMENTS]])</f>
        <v>ÉLECTRICITÉ (DISTRIBUTION ET COMMUNICATION)</v>
      </c>
      <c r="Z646" s="135" t="str">
        <f>IF(Tableau_Complet[[#This Row],[NIVEAU DE PRIORITÉ]]="","",Tableau_Complet[[#This Row],[NIVEAU DE PRIORITÉ]])</f>
        <v/>
      </c>
      <c r="AA646" s="135" t="str">
        <f>IF(Tableau_Complet[[#This Row],[COÛTS DE REMPLACEMENT (dollars 2024) avant Taxes]]="","",Tableau_Complet[[#This Row],[COÛTS DE REMPLACEMENT (dollars 2024) avant Taxes]])</f>
        <v/>
      </c>
      <c r="AB646" s="135" t="s">
        <v>121</v>
      </c>
      <c r="AC646" s="135" t="s">
        <v>121</v>
      </c>
      <c r="AD646" s="135" t="s">
        <v>121</v>
      </c>
      <c r="AE646" s="135" t="str">
        <f t="shared" si="128"/>
        <v/>
      </c>
      <c r="AF646" s="135" t="str">
        <f t="shared" si="122"/>
        <v/>
      </c>
      <c r="AG646" s="135" t="str">
        <f t="shared" si="123"/>
        <v/>
      </c>
      <c r="AP646" s="22"/>
      <c r="AR646" s="23"/>
      <c r="AS646" s="13"/>
      <c r="AT646" s="22"/>
      <c r="AU646" s="23"/>
      <c r="AY646" s="14"/>
      <c r="AZ646" s="24"/>
    </row>
    <row r="647" spans="1:52" s="21" customFormat="1" ht="36" x14ac:dyDescent="0.25">
      <c r="A647" s="73"/>
      <c r="B647" s="73"/>
      <c r="C647" s="74" t="s">
        <v>654</v>
      </c>
      <c r="D647" s="74" t="s">
        <v>154</v>
      </c>
      <c r="E647" s="74"/>
      <c r="F647" s="74"/>
      <c r="G647" s="74">
        <v>0</v>
      </c>
      <c r="H647" s="75" t="s">
        <v>133</v>
      </c>
      <c r="I647" s="76"/>
      <c r="J647" s="77"/>
      <c r="K647" s="78"/>
      <c r="L647" s="79">
        <v>0</v>
      </c>
      <c r="M647" s="250" t="s">
        <v>134</v>
      </c>
      <c r="N647" s="337"/>
      <c r="O647" s="269"/>
      <c r="P647" s="346">
        <f t="shared" si="118"/>
        <v>0</v>
      </c>
      <c r="Q647" s="347">
        <f t="shared" si="119"/>
        <v>0</v>
      </c>
      <c r="R647" s="347">
        <f t="shared" si="120"/>
        <v>0</v>
      </c>
      <c r="S647" s="348">
        <f t="shared" si="121"/>
        <v>0</v>
      </c>
      <c r="T647" s="349">
        <f t="shared" si="124"/>
        <v>0</v>
      </c>
      <c r="U647" s="345">
        <f t="shared" si="125"/>
        <v>0</v>
      </c>
      <c r="V647" s="345">
        <f t="shared" si="126"/>
        <v>0</v>
      </c>
      <c r="W647" s="345">
        <f t="shared" si="127"/>
        <v>0</v>
      </c>
      <c r="X647" s="154" t="str">
        <f>""</f>
        <v/>
      </c>
      <c r="Y647" s="355" t="str">
        <f>IF(Tableau_Complet[[#This Row],[ÉLÉMENTS]]="","",Tableau_Complet[[#This Row],[ÉLÉMENTS]])</f>
        <v>Électricité (distribution et communication)</v>
      </c>
      <c r="Z647" s="356" t="str">
        <f>IF(Tableau_Complet[[#This Row],[NIVEAU DE PRIORITÉ]]="","",Tableau_Complet[[#This Row],[NIVEAU DE PRIORITÉ]])</f>
        <v>n/a</v>
      </c>
      <c r="AA647" s="356">
        <f>IF(Tableau_Complet[[#This Row],[COÛTS DE REMPLACEMENT (dollars 2024) avant Taxes]]="","",Tableau_Complet[[#This Row],[COÛTS DE REMPLACEMENT (dollars 2024) avant Taxes]])</f>
        <v>0</v>
      </c>
      <c r="AB647" s="273" t="s">
        <v>121</v>
      </c>
      <c r="AC647" s="273" t="s">
        <v>127</v>
      </c>
      <c r="AD647" s="273" t="s">
        <v>127</v>
      </c>
      <c r="AE647" s="356">
        <f t="shared" si="128"/>
        <v>0</v>
      </c>
      <c r="AF647" s="356">
        <f t="shared" si="122"/>
        <v>0</v>
      </c>
      <c r="AG647" s="356">
        <f t="shared" si="123"/>
        <v>0</v>
      </c>
      <c r="AP647" s="22"/>
      <c r="AR647" s="23"/>
      <c r="AS647" s="13"/>
      <c r="AT647" s="22"/>
      <c r="AU647" s="23"/>
      <c r="AY647" s="14"/>
      <c r="AZ647" s="24"/>
    </row>
    <row r="648" spans="1:52" s="21" customFormat="1" ht="36" x14ac:dyDescent="0.25">
      <c r="A648" s="73"/>
      <c r="B648" s="73"/>
      <c r="C648" s="74" t="s">
        <v>655</v>
      </c>
      <c r="D648" s="74" t="s">
        <v>154</v>
      </c>
      <c r="E648" s="74"/>
      <c r="F648" s="74"/>
      <c r="G648" s="74">
        <v>0</v>
      </c>
      <c r="H648" s="75" t="s">
        <v>133</v>
      </c>
      <c r="I648" s="76"/>
      <c r="J648" s="77"/>
      <c r="K648" s="78"/>
      <c r="L648" s="79">
        <v>0</v>
      </c>
      <c r="M648" s="250" t="s">
        <v>134</v>
      </c>
      <c r="N648" s="337"/>
      <c r="O648" s="269"/>
      <c r="P648" s="346">
        <f t="shared" si="118"/>
        <v>0</v>
      </c>
      <c r="Q648" s="347">
        <f t="shared" si="119"/>
        <v>0</v>
      </c>
      <c r="R648" s="347">
        <f t="shared" si="120"/>
        <v>0</v>
      </c>
      <c r="S648" s="348">
        <f t="shared" si="121"/>
        <v>0</v>
      </c>
      <c r="T648" s="349">
        <f t="shared" si="124"/>
        <v>0</v>
      </c>
      <c r="U648" s="345">
        <f t="shared" si="125"/>
        <v>0</v>
      </c>
      <c r="V648" s="345">
        <f t="shared" si="126"/>
        <v>0</v>
      </c>
      <c r="W648" s="345">
        <f t="shared" si="127"/>
        <v>0</v>
      </c>
      <c r="X648" s="154" t="str">
        <f>""</f>
        <v/>
      </c>
      <c r="Y648" s="355" t="str">
        <f>IF(Tableau_Complet[[#This Row],[ÉLÉMENTS]]="","",Tableau_Complet[[#This Row],[ÉLÉMENTS]])</f>
        <v>Panneau de distribution du logement</v>
      </c>
      <c r="Z648" s="356" t="str">
        <f>IF(Tableau_Complet[[#This Row],[NIVEAU DE PRIORITÉ]]="","",Tableau_Complet[[#This Row],[NIVEAU DE PRIORITÉ]])</f>
        <v>n/a</v>
      </c>
      <c r="AA648" s="356">
        <f>IF(Tableau_Complet[[#This Row],[COÛTS DE REMPLACEMENT (dollars 2024) avant Taxes]]="","",Tableau_Complet[[#This Row],[COÛTS DE REMPLACEMENT (dollars 2024) avant Taxes]])</f>
        <v>0</v>
      </c>
      <c r="AB648" s="273" t="s">
        <v>121</v>
      </c>
      <c r="AC648" s="273" t="s">
        <v>127</v>
      </c>
      <c r="AD648" s="273" t="s">
        <v>127</v>
      </c>
      <c r="AE648" s="356">
        <f t="shared" si="128"/>
        <v>0</v>
      </c>
      <c r="AF648" s="356">
        <f t="shared" si="122"/>
        <v>0</v>
      </c>
      <c r="AG648" s="356">
        <f t="shared" si="123"/>
        <v>0</v>
      </c>
      <c r="AP648" s="22"/>
      <c r="AR648" s="23"/>
      <c r="AS648" s="13"/>
      <c r="AT648" s="22"/>
      <c r="AU648" s="23"/>
      <c r="AY648" s="14"/>
      <c r="AZ648" s="24"/>
    </row>
    <row r="649" spans="1:52" s="21" customFormat="1" ht="18" x14ac:dyDescent="0.25">
      <c r="A649" s="73"/>
      <c r="B649" s="73"/>
      <c r="C649" s="74" t="s">
        <v>656</v>
      </c>
      <c r="D649" s="74" t="s">
        <v>154</v>
      </c>
      <c r="E649" s="74"/>
      <c r="F649" s="74"/>
      <c r="G649" s="74">
        <v>0</v>
      </c>
      <c r="H649" s="75" t="s">
        <v>133</v>
      </c>
      <c r="I649" s="76"/>
      <c r="J649" s="77"/>
      <c r="K649" s="78"/>
      <c r="L649" s="79">
        <v>0</v>
      </c>
      <c r="M649" s="250" t="s">
        <v>134</v>
      </c>
      <c r="N649" s="337"/>
      <c r="O649" s="269"/>
      <c r="P649" s="346">
        <f t="shared" si="118"/>
        <v>0</v>
      </c>
      <c r="Q649" s="347">
        <f t="shared" si="119"/>
        <v>0</v>
      </c>
      <c r="R649" s="347">
        <f t="shared" si="120"/>
        <v>0</v>
      </c>
      <c r="S649" s="348">
        <f t="shared" si="121"/>
        <v>0</v>
      </c>
      <c r="T649" s="349">
        <f t="shared" si="124"/>
        <v>0</v>
      </c>
      <c r="U649" s="345">
        <f t="shared" si="125"/>
        <v>0</v>
      </c>
      <c r="V649" s="345">
        <f t="shared" si="126"/>
        <v>0</v>
      </c>
      <c r="W649" s="345">
        <f t="shared" si="127"/>
        <v>0</v>
      </c>
      <c r="X649" s="154" t="str">
        <f>""</f>
        <v/>
      </c>
      <c r="Y649" s="355" t="str">
        <f>IF(Tableau_Complet[[#This Row],[ÉLÉMENTS]]="","",Tableau_Complet[[#This Row],[ÉLÉMENTS]])</f>
        <v>Appareils d'éclairage</v>
      </c>
      <c r="Z649" s="356" t="str">
        <f>IF(Tableau_Complet[[#This Row],[NIVEAU DE PRIORITÉ]]="","",Tableau_Complet[[#This Row],[NIVEAU DE PRIORITÉ]])</f>
        <v>n/a</v>
      </c>
      <c r="AA649" s="356">
        <f>IF(Tableau_Complet[[#This Row],[COÛTS DE REMPLACEMENT (dollars 2024) avant Taxes]]="","",Tableau_Complet[[#This Row],[COÛTS DE REMPLACEMENT (dollars 2024) avant Taxes]])</f>
        <v>0</v>
      </c>
      <c r="AB649" s="273" t="s">
        <v>121</v>
      </c>
      <c r="AC649" s="273" t="s">
        <v>127</v>
      </c>
      <c r="AD649" s="273" t="s">
        <v>127</v>
      </c>
      <c r="AE649" s="356">
        <f t="shared" si="128"/>
        <v>0</v>
      </c>
      <c r="AF649" s="356">
        <f t="shared" si="122"/>
        <v>0</v>
      </c>
      <c r="AG649" s="356">
        <f t="shared" si="123"/>
        <v>0</v>
      </c>
      <c r="AP649" s="22"/>
      <c r="AR649" s="23"/>
      <c r="AS649" s="13"/>
      <c r="AT649" s="22"/>
      <c r="AU649" s="23"/>
      <c r="AY649" s="14"/>
      <c r="AZ649" s="24"/>
    </row>
    <row r="650" spans="1:52" s="29" customFormat="1" ht="18" x14ac:dyDescent="0.25">
      <c r="A650" s="73"/>
      <c r="B650" s="73"/>
      <c r="C650" s="74" t="s">
        <v>657</v>
      </c>
      <c r="D650" s="74" t="s">
        <v>154</v>
      </c>
      <c r="E650" s="74"/>
      <c r="F650" s="74"/>
      <c r="G650" s="74">
        <v>0</v>
      </c>
      <c r="H650" s="75" t="s">
        <v>133</v>
      </c>
      <c r="I650" s="76"/>
      <c r="J650" s="77"/>
      <c r="K650" s="78"/>
      <c r="L650" s="79">
        <v>0</v>
      </c>
      <c r="M650" s="250" t="s">
        <v>134</v>
      </c>
      <c r="N650" s="337"/>
      <c r="O650" s="269"/>
      <c r="P650" s="346">
        <f t="shared" si="118"/>
        <v>0</v>
      </c>
      <c r="Q650" s="347">
        <f t="shared" si="119"/>
        <v>0</v>
      </c>
      <c r="R650" s="347">
        <f t="shared" si="120"/>
        <v>0</v>
      </c>
      <c r="S650" s="348">
        <f t="shared" si="121"/>
        <v>0</v>
      </c>
      <c r="T650" s="349">
        <f t="shared" si="124"/>
        <v>0</v>
      </c>
      <c r="U650" s="345">
        <f t="shared" si="125"/>
        <v>0</v>
      </c>
      <c r="V650" s="345">
        <f t="shared" si="126"/>
        <v>0</v>
      </c>
      <c r="W650" s="345">
        <f t="shared" si="127"/>
        <v>0</v>
      </c>
      <c r="X650" s="154" t="str">
        <f>""</f>
        <v/>
      </c>
      <c r="Y650" s="355" t="str">
        <f>IF(Tableau_Complet[[#This Row],[ÉLÉMENTS]]="","",Tableau_Complet[[#This Row],[ÉLÉMENTS]])</f>
        <v>Prises électriques</v>
      </c>
      <c r="Z650" s="356" t="str">
        <f>IF(Tableau_Complet[[#This Row],[NIVEAU DE PRIORITÉ]]="","",Tableau_Complet[[#This Row],[NIVEAU DE PRIORITÉ]])</f>
        <v>n/a</v>
      </c>
      <c r="AA650" s="356">
        <f>IF(Tableau_Complet[[#This Row],[COÛTS DE REMPLACEMENT (dollars 2024) avant Taxes]]="","",Tableau_Complet[[#This Row],[COÛTS DE REMPLACEMENT (dollars 2024) avant Taxes]])</f>
        <v>0</v>
      </c>
      <c r="AB650" s="273" t="s">
        <v>121</v>
      </c>
      <c r="AC650" s="273" t="s">
        <v>127</v>
      </c>
      <c r="AD650" s="273" t="s">
        <v>127</v>
      </c>
      <c r="AE650" s="356">
        <f t="shared" si="128"/>
        <v>0</v>
      </c>
      <c r="AF650" s="356">
        <f t="shared" si="122"/>
        <v>0</v>
      </c>
      <c r="AG650" s="356">
        <f t="shared" si="123"/>
        <v>0</v>
      </c>
      <c r="AP650" s="30"/>
      <c r="AR650" s="31"/>
      <c r="AS650" s="17"/>
      <c r="AT650" s="30"/>
      <c r="AU650" s="31"/>
      <c r="AY650" s="18"/>
      <c r="AZ650" s="32"/>
    </row>
    <row r="651" spans="1:52" s="21" customFormat="1" ht="36" x14ac:dyDescent="0.25">
      <c r="A651" s="73"/>
      <c r="B651" s="73"/>
      <c r="C651" s="74" t="s">
        <v>658</v>
      </c>
      <c r="D651" s="74" t="s">
        <v>154</v>
      </c>
      <c r="E651" s="74"/>
      <c r="F651" s="74"/>
      <c r="G651" s="74">
        <v>0</v>
      </c>
      <c r="H651" s="75" t="s">
        <v>133</v>
      </c>
      <c r="I651" s="76"/>
      <c r="J651" s="77"/>
      <c r="K651" s="78"/>
      <c r="L651" s="79">
        <v>0</v>
      </c>
      <c r="M651" s="250" t="s">
        <v>134</v>
      </c>
      <c r="N651" s="337"/>
      <c r="O651" s="269"/>
      <c r="P651" s="346">
        <f t="shared" si="118"/>
        <v>0</v>
      </c>
      <c r="Q651" s="347">
        <f t="shared" si="119"/>
        <v>0</v>
      </c>
      <c r="R651" s="347">
        <f t="shared" si="120"/>
        <v>0</v>
      </c>
      <c r="S651" s="348">
        <f t="shared" si="121"/>
        <v>0</v>
      </c>
      <c r="T651" s="349">
        <f t="shared" si="124"/>
        <v>0</v>
      </c>
      <c r="U651" s="345">
        <f t="shared" si="125"/>
        <v>0</v>
      </c>
      <c r="V651" s="345">
        <f t="shared" si="126"/>
        <v>0</v>
      </c>
      <c r="W651" s="345">
        <f t="shared" si="127"/>
        <v>0</v>
      </c>
      <c r="X651" s="154" t="str">
        <f>""</f>
        <v/>
      </c>
      <c r="Y651" s="355" t="str">
        <f>IF(Tableau_Complet[[#This Row],[ÉLÉMENTS]]="","",Tableau_Complet[[#This Row],[ÉLÉMENTS]])</f>
        <v>Prise du chauffage d'urgence</v>
      </c>
      <c r="Z651" s="356" t="str">
        <f>IF(Tableau_Complet[[#This Row],[NIVEAU DE PRIORITÉ]]="","",Tableau_Complet[[#This Row],[NIVEAU DE PRIORITÉ]])</f>
        <v>n/a</v>
      </c>
      <c r="AA651" s="356">
        <f>IF(Tableau_Complet[[#This Row],[COÛTS DE REMPLACEMENT (dollars 2024) avant Taxes]]="","",Tableau_Complet[[#This Row],[COÛTS DE REMPLACEMENT (dollars 2024) avant Taxes]])</f>
        <v>0</v>
      </c>
      <c r="AB651" s="273" t="s">
        <v>121</v>
      </c>
      <c r="AC651" s="273" t="s">
        <v>127</v>
      </c>
      <c r="AD651" s="273" t="s">
        <v>127</v>
      </c>
      <c r="AE651" s="356">
        <f t="shared" si="128"/>
        <v>0</v>
      </c>
      <c r="AF651" s="356">
        <f t="shared" si="122"/>
        <v>0</v>
      </c>
      <c r="AG651" s="356">
        <f t="shared" si="123"/>
        <v>0</v>
      </c>
      <c r="AP651" s="22"/>
      <c r="AR651" s="23"/>
      <c r="AS651" s="13"/>
      <c r="AT651" s="22"/>
      <c r="AU651" s="23"/>
      <c r="AY651" s="14"/>
      <c r="AZ651" s="24"/>
    </row>
    <row r="652" spans="1:52" s="137" customFormat="1" ht="75" customHeight="1" x14ac:dyDescent="0.25">
      <c r="A652" s="73"/>
      <c r="B652" s="73"/>
      <c r="C652" s="74" t="s">
        <v>659</v>
      </c>
      <c r="D652" s="74" t="s">
        <v>154</v>
      </c>
      <c r="E652" s="74"/>
      <c r="F652" s="74"/>
      <c r="G652" s="74">
        <v>0</v>
      </c>
      <c r="H652" s="75" t="s">
        <v>133</v>
      </c>
      <c r="I652" s="76"/>
      <c r="J652" s="77"/>
      <c r="K652" s="78"/>
      <c r="L652" s="79">
        <v>0</v>
      </c>
      <c r="M652" s="250" t="s">
        <v>134</v>
      </c>
      <c r="N652" s="337"/>
      <c r="O652" s="269"/>
      <c r="P652" s="346">
        <f t="shared" si="118"/>
        <v>0</v>
      </c>
      <c r="Q652" s="347">
        <f t="shared" si="119"/>
        <v>0</v>
      </c>
      <c r="R652" s="347">
        <f t="shared" si="120"/>
        <v>0</v>
      </c>
      <c r="S652" s="348">
        <f t="shared" si="121"/>
        <v>0</v>
      </c>
      <c r="T652" s="349">
        <f t="shared" si="124"/>
        <v>0</v>
      </c>
      <c r="U652" s="345">
        <f t="shared" si="125"/>
        <v>0</v>
      </c>
      <c r="V652" s="345">
        <f t="shared" si="126"/>
        <v>0</v>
      </c>
      <c r="W652" s="345">
        <f t="shared" si="127"/>
        <v>0</v>
      </c>
      <c r="X652" s="154" t="str">
        <f>""</f>
        <v/>
      </c>
      <c r="Y652" s="355" t="str">
        <f>IF(Tableau_Complet[[#This Row],[ÉLÉMENTS]]="","",Tableau_Complet[[#This Row],[ÉLÉMENTS]])</f>
        <v>Avertisseurs de fumée autonomes</v>
      </c>
      <c r="Z652" s="356" t="str">
        <f>IF(Tableau_Complet[[#This Row],[NIVEAU DE PRIORITÉ]]="","",Tableau_Complet[[#This Row],[NIVEAU DE PRIORITÉ]])</f>
        <v>n/a</v>
      </c>
      <c r="AA652" s="356">
        <f>IF(Tableau_Complet[[#This Row],[COÛTS DE REMPLACEMENT (dollars 2024) avant Taxes]]="","",Tableau_Complet[[#This Row],[COÛTS DE REMPLACEMENT (dollars 2024) avant Taxes]])</f>
        <v>0</v>
      </c>
      <c r="AB652" s="273" t="s">
        <v>121</v>
      </c>
      <c r="AC652" s="273" t="s">
        <v>127</v>
      </c>
      <c r="AD652" s="273" t="s">
        <v>127</v>
      </c>
      <c r="AE652" s="356">
        <f t="shared" si="128"/>
        <v>0</v>
      </c>
      <c r="AF652" s="356">
        <f t="shared" si="122"/>
        <v>0</v>
      </c>
      <c r="AG652" s="356">
        <f t="shared" si="123"/>
        <v>0</v>
      </c>
      <c r="AP652" s="138"/>
      <c r="AR652" s="139"/>
      <c r="AS652" s="140"/>
      <c r="AT652" s="138"/>
      <c r="AU652" s="139"/>
      <c r="AY652" s="141"/>
      <c r="AZ652" s="142"/>
    </row>
    <row r="653" spans="1:52" s="21" customFormat="1" ht="72" x14ac:dyDescent="0.25">
      <c r="A653" s="73"/>
      <c r="B653" s="73"/>
      <c r="C653" s="74" t="s">
        <v>660</v>
      </c>
      <c r="D653" s="74" t="s">
        <v>154</v>
      </c>
      <c r="E653" s="74"/>
      <c r="F653" s="74"/>
      <c r="G653" s="74">
        <v>0</v>
      </c>
      <c r="H653" s="75" t="s">
        <v>133</v>
      </c>
      <c r="I653" s="76"/>
      <c r="J653" s="77"/>
      <c r="K653" s="78"/>
      <c r="L653" s="79">
        <v>0</v>
      </c>
      <c r="M653" s="250" t="s">
        <v>134</v>
      </c>
      <c r="N653" s="337"/>
      <c r="O653" s="269"/>
      <c r="P653" s="346">
        <f t="shared" si="118"/>
        <v>0</v>
      </c>
      <c r="Q653" s="347">
        <f t="shared" si="119"/>
        <v>0</v>
      </c>
      <c r="R653" s="347">
        <f t="shared" si="120"/>
        <v>0</v>
      </c>
      <c r="S653" s="348">
        <f t="shared" si="121"/>
        <v>0</v>
      </c>
      <c r="T653" s="349">
        <f t="shared" si="124"/>
        <v>0</v>
      </c>
      <c r="U653" s="345">
        <f t="shared" si="125"/>
        <v>0</v>
      </c>
      <c r="V653" s="345">
        <f t="shared" si="126"/>
        <v>0</v>
      </c>
      <c r="W653" s="345">
        <f t="shared" si="127"/>
        <v>0</v>
      </c>
      <c r="X653" s="154" t="str">
        <f>""</f>
        <v/>
      </c>
      <c r="Y653" s="355" t="str">
        <f>IF(Tableau_Complet[[#This Row],[ÉLÉMENTS]]="","",Tableau_Complet[[#This Row],[ÉLÉMENTS]])</f>
        <v>Distribution télécommunication (télévision, téléphone, etc.)</v>
      </c>
      <c r="Z653" s="356" t="str">
        <f>IF(Tableau_Complet[[#This Row],[NIVEAU DE PRIORITÉ]]="","",Tableau_Complet[[#This Row],[NIVEAU DE PRIORITÉ]])</f>
        <v>n/a</v>
      </c>
      <c r="AA653" s="356">
        <f>IF(Tableau_Complet[[#This Row],[COÛTS DE REMPLACEMENT (dollars 2024) avant Taxes]]="","",Tableau_Complet[[#This Row],[COÛTS DE REMPLACEMENT (dollars 2024) avant Taxes]])</f>
        <v>0</v>
      </c>
      <c r="AB653" s="273" t="s">
        <v>121</v>
      </c>
      <c r="AC653" s="273" t="s">
        <v>127</v>
      </c>
      <c r="AD653" s="273" t="s">
        <v>127</v>
      </c>
      <c r="AE653" s="356">
        <f t="shared" si="128"/>
        <v>0</v>
      </c>
      <c r="AF653" s="356">
        <f t="shared" si="122"/>
        <v>0</v>
      </c>
      <c r="AG653" s="356">
        <f t="shared" si="123"/>
        <v>0</v>
      </c>
      <c r="AP653" s="22"/>
      <c r="AR653" s="23"/>
      <c r="AS653" s="13"/>
      <c r="AT653" s="22"/>
      <c r="AU653" s="23"/>
      <c r="AY653" s="14"/>
      <c r="AZ653" s="24"/>
    </row>
    <row r="654" spans="1:52" s="21" customFormat="1" ht="18" x14ac:dyDescent="0.25">
      <c r="A654" s="73"/>
      <c r="B654" s="73"/>
      <c r="C654" s="74" t="s">
        <v>661</v>
      </c>
      <c r="D654" s="74" t="s">
        <v>154</v>
      </c>
      <c r="E654" s="74"/>
      <c r="F654" s="74"/>
      <c r="G654" s="74">
        <v>0</v>
      </c>
      <c r="H654" s="75" t="s">
        <v>133</v>
      </c>
      <c r="I654" s="76"/>
      <c r="J654" s="77"/>
      <c r="K654" s="78"/>
      <c r="L654" s="79">
        <v>0</v>
      </c>
      <c r="M654" s="250" t="s">
        <v>134</v>
      </c>
      <c r="N654" s="337"/>
      <c r="O654" s="269"/>
      <c r="P654" s="346">
        <f t="shared" si="118"/>
        <v>0</v>
      </c>
      <c r="Q654" s="347">
        <f t="shared" si="119"/>
        <v>0</v>
      </c>
      <c r="R654" s="347">
        <f t="shared" si="120"/>
        <v>0</v>
      </c>
      <c r="S654" s="348">
        <f t="shared" si="121"/>
        <v>0</v>
      </c>
      <c r="T654" s="349">
        <f t="shared" si="124"/>
        <v>0</v>
      </c>
      <c r="U654" s="345">
        <f t="shared" si="125"/>
        <v>0</v>
      </c>
      <c r="V654" s="345">
        <f t="shared" si="126"/>
        <v>0</v>
      </c>
      <c r="W654" s="345">
        <f t="shared" si="127"/>
        <v>0</v>
      </c>
      <c r="X654" s="154" t="str">
        <f>""</f>
        <v/>
      </c>
      <c r="Y654" s="355" t="str">
        <f>IF(Tableau_Complet[[#This Row],[ÉLÉMENTS]]="","",Tableau_Complet[[#This Row],[ÉLÉMENTS]])</f>
        <v>Interrupteurs</v>
      </c>
      <c r="Z654" s="356" t="str">
        <f>IF(Tableau_Complet[[#This Row],[NIVEAU DE PRIORITÉ]]="","",Tableau_Complet[[#This Row],[NIVEAU DE PRIORITÉ]])</f>
        <v>n/a</v>
      </c>
      <c r="AA654" s="356">
        <f>IF(Tableau_Complet[[#This Row],[COÛTS DE REMPLACEMENT (dollars 2024) avant Taxes]]="","",Tableau_Complet[[#This Row],[COÛTS DE REMPLACEMENT (dollars 2024) avant Taxes]])</f>
        <v>0</v>
      </c>
      <c r="AB654" s="273" t="s">
        <v>121</v>
      </c>
      <c r="AC654" s="273" t="s">
        <v>127</v>
      </c>
      <c r="AD654" s="273" t="s">
        <v>127</v>
      </c>
      <c r="AE654" s="356">
        <f t="shared" si="128"/>
        <v>0</v>
      </c>
      <c r="AF654" s="356">
        <f t="shared" si="122"/>
        <v>0</v>
      </c>
      <c r="AG654" s="356">
        <f t="shared" si="123"/>
        <v>0</v>
      </c>
      <c r="AP654" s="22"/>
      <c r="AR654" s="23"/>
      <c r="AS654" s="13"/>
      <c r="AT654" s="22"/>
      <c r="AU654" s="23"/>
      <c r="AY654" s="14"/>
      <c r="AZ654" s="24"/>
    </row>
    <row r="655" spans="1:52" s="21" customFormat="1" ht="18" x14ac:dyDescent="0.25">
      <c r="A655" s="73"/>
      <c r="B655" s="73"/>
      <c r="C655" s="74" t="s">
        <v>662</v>
      </c>
      <c r="D655" s="74" t="s">
        <v>154</v>
      </c>
      <c r="E655" s="74"/>
      <c r="F655" s="74"/>
      <c r="G655" s="74">
        <v>0</v>
      </c>
      <c r="H655" s="75" t="s">
        <v>133</v>
      </c>
      <c r="I655" s="76"/>
      <c r="J655" s="77"/>
      <c r="K655" s="78"/>
      <c r="L655" s="79">
        <v>0</v>
      </c>
      <c r="M655" s="250" t="s">
        <v>134</v>
      </c>
      <c r="N655" s="337"/>
      <c r="O655" s="269"/>
      <c r="P655" s="346">
        <f t="shared" si="118"/>
        <v>0</v>
      </c>
      <c r="Q655" s="347">
        <f t="shared" si="119"/>
        <v>0</v>
      </c>
      <c r="R655" s="347">
        <f t="shared" si="120"/>
        <v>0</v>
      </c>
      <c r="S655" s="348">
        <f t="shared" si="121"/>
        <v>0</v>
      </c>
      <c r="T655" s="349">
        <f t="shared" si="124"/>
        <v>0</v>
      </c>
      <c r="U655" s="345">
        <f t="shared" si="125"/>
        <v>0</v>
      </c>
      <c r="V655" s="345">
        <f t="shared" si="126"/>
        <v>0</v>
      </c>
      <c r="W655" s="345">
        <f t="shared" si="127"/>
        <v>0</v>
      </c>
      <c r="X655" s="154" t="str">
        <f>""</f>
        <v/>
      </c>
      <c r="Y655" s="355" t="str">
        <f>IF(Tableau_Complet[[#This Row],[ÉLÉMENTS]]="","",Tableau_Complet[[#This Row],[ÉLÉMENTS]])</f>
        <v>Distribution électrique</v>
      </c>
      <c r="Z655" s="356" t="str">
        <f>IF(Tableau_Complet[[#This Row],[NIVEAU DE PRIORITÉ]]="","",Tableau_Complet[[#This Row],[NIVEAU DE PRIORITÉ]])</f>
        <v>n/a</v>
      </c>
      <c r="AA655" s="356">
        <f>IF(Tableau_Complet[[#This Row],[COÛTS DE REMPLACEMENT (dollars 2024) avant Taxes]]="","",Tableau_Complet[[#This Row],[COÛTS DE REMPLACEMENT (dollars 2024) avant Taxes]])</f>
        <v>0</v>
      </c>
      <c r="AB655" s="273" t="s">
        <v>121</v>
      </c>
      <c r="AC655" s="273" t="s">
        <v>127</v>
      </c>
      <c r="AD655" s="273" t="s">
        <v>127</v>
      </c>
      <c r="AE655" s="356">
        <f t="shared" si="128"/>
        <v>0</v>
      </c>
      <c r="AF655" s="356">
        <f t="shared" si="122"/>
        <v>0</v>
      </c>
      <c r="AG655" s="356">
        <f t="shared" si="123"/>
        <v>0</v>
      </c>
      <c r="AP655" s="22"/>
      <c r="AR655" s="23"/>
      <c r="AS655" s="13"/>
      <c r="AT655" s="22"/>
      <c r="AU655" s="23"/>
      <c r="AY655" s="14"/>
      <c r="AZ655" s="24"/>
    </row>
    <row r="656" spans="1:52" s="21" customFormat="1" ht="18" x14ac:dyDescent="0.25">
      <c r="A656" s="73"/>
      <c r="B656" s="73"/>
      <c r="C656" s="74" t="s">
        <v>663</v>
      </c>
      <c r="D656" s="74" t="s">
        <v>154</v>
      </c>
      <c r="E656" s="74"/>
      <c r="F656" s="74"/>
      <c r="G656" s="74">
        <v>0</v>
      </c>
      <c r="H656" s="75" t="s">
        <v>133</v>
      </c>
      <c r="I656" s="76"/>
      <c r="J656" s="77"/>
      <c r="K656" s="78"/>
      <c r="L656" s="79">
        <v>0</v>
      </c>
      <c r="M656" s="250" t="s">
        <v>134</v>
      </c>
      <c r="N656" s="337"/>
      <c r="O656" s="269"/>
      <c r="P656" s="346">
        <f t="shared" si="118"/>
        <v>0</v>
      </c>
      <c r="Q656" s="347">
        <f t="shared" si="119"/>
        <v>0</v>
      </c>
      <c r="R656" s="347">
        <f t="shared" si="120"/>
        <v>0</v>
      </c>
      <c r="S656" s="348">
        <f t="shared" si="121"/>
        <v>0</v>
      </c>
      <c r="T656" s="349">
        <f t="shared" si="124"/>
        <v>0</v>
      </c>
      <c r="U656" s="345">
        <f t="shared" si="125"/>
        <v>0</v>
      </c>
      <c r="V656" s="345">
        <f t="shared" si="126"/>
        <v>0</v>
      </c>
      <c r="W656" s="345">
        <f t="shared" si="127"/>
        <v>0</v>
      </c>
      <c r="X656" s="154" t="str">
        <f>""</f>
        <v/>
      </c>
      <c r="Y656" s="355" t="str">
        <f>IF(Tableau_Complet[[#This Row],[ÉLÉMENTS]]="","",Tableau_Complet[[#This Row],[ÉLÉMENTS]])</f>
        <v>Chauffage électrique</v>
      </c>
      <c r="Z656" s="356" t="str">
        <f>IF(Tableau_Complet[[#This Row],[NIVEAU DE PRIORITÉ]]="","",Tableau_Complet[[#This Row],[NIVEAU DE PRIORITÉ]])</f>
        <v>n/a</v>
      </c>
      <c r="AA656" s="356">
        <f>IF(Tableau_Complet[[#This Row],[COÛTS DE REMPLACEMENT (dollars 2024) avant Taxes]]="","",Tableau_Complet[[#This Row],[COÛTS DE REMPLACEMENT (dollars 2024) avant Taxes]])</f>
        <v>0</v>
      </c>
      <c r="AB656" s="273" t="s">
        <v>121</v>
      </c>
      <c r="AC656" s="273" t="s">
        <v>127</v>
      </c>
      <c r="AD656" s="273" t="s">
        <v>127</v>
      </c>
      <c r="AE656" s="356">
        <f t="shared" si="128"/>
        <v>0</v>
      </c>
      <c r="AF656" s="356">
        <f t="shared" si="122"/>
        <v>0</v>
      </c>
      <c r="AG656" s="356">
        <f t="shared" si="123"/>
        <v>0</v>
      </c>
      <c r="AP656" s="22"/>
      <c r="AR656" s="23"/>
      <c r="AS656" s="13"/>
      <c r="AT656" s="22"/>
      <c r="AU656" s="23"/>
      <c r="AY656" s="14"/>
      <c r="AZ656" s="24"/>
    </row>
    <row r="657" spans="1:52" s="29" customFormat="1" ht="54" x14ac:dyDescent="0.25">
      <c r="A657" s="73"/>
      <c r="B657" s="73"/>
      <c r="C657" s="74" t="s">
        <v>664</v>
      </c>
      <c r="D657" s="74" t="s">
        <v>154</v>
      </c>
      <c r="E657" s="74"/>
      <c r="F657" s="74"/>
      <c r="G657" s="74">
        <v>0</v>
      </c>
      <c r="H657" s="75" t="s">
        <v>133</v>
      </c>
      <c r="I657" s="76"/>
      <c r="J657" s="77"/>
      <c r="K657" s="78"/>
      <c r="L657" s="79">
        <v>0</v>
      </c>
      <c r="M657" s="250" t="s">
        <v>134</v>
      </c>
      <c r="N657" s="337"/>
      <c r="O657" s="269"/>
      <c r="P657" s="346">
        <f t="shared" si="118"/>
        <v>0</v>
      </c>
      <c r="Q657" s="347">
        <f t="shared" si="119"/>
        <v>0</v>
      </c>
      <c r="R657" s="347">
        <f t="shared" si="120"/>
        <v>0</v>
      </c>
      <c r="S657" s="348">
        <f t="shared" si="121"/>
        <v>0</v>
      </c>
      <c r="T657" s="349">
        <f t="shared" si="124"/>
        <v>0</v>
      </c>
      <c r="U657" s="345">
        <f t="shared" si="125"/>
        <v>0</v>
      </c>
      <c r="V657" s="345">
        <f t="shared" si="126"/>
        <v>0</v>
      </c>
      <c r="W657" s="345">
        <f t="shared" si="127"/>
        <v>0</v>
      </c>
      <c r="X657" s="154" t="str">
        <f>""</f>
        <v/>
      </c>
      <c r="Y657" s="355" t="str">
        <f>IF(Tableau_Complet[[#This Row],[ÉLÉMENTS]]="","",Tableau_Complet[[#This Row],[ÉLÉMENTS]])</f>
        <v>Détecteurs thermiques reliés au système d'alarme</v>
      </c>
      <c r="Z657" s="356" t="str">
        <f>IF(Tableau_Complet[[#This Row],[NIVEAU DE PRIORITÉ]]="","",Tableau_Complet[[#This Row],[NIVEAU DE PRIORITÉ]])</f>
        <v>n/a</v>
      </c>
      <c r="AA657" s="356">
        <f>IF(Tableau_Complet[[#This Row],[COÛTS DE REMPLACEMENT (dollars 2024) avant Taxes]]="","",Tableau_Complet[[#This Row],[COÛTS DE REMPLACEMENT (dollars 2024) avant Taxes]])</f>
        <v>0</v>
      </c>
      <c r="AB657" s="273" t="s">
        <v>121</v>
      </c>
      <c r="AC657" s="273" t="s">
        <v>127</v>
      </c>
      <c r="AD657" s="273" t="s">
        <v>127</v>
      </c>
      <c r="AE657" s="356">
        <f t="shared" si="128"/>
        <v>0</v>
      </c>
      <c r="AF657" s="356">
        <f t="shared" si="122"/>
        <v>0</v>
      </c>
      <c r="AG657" s="356">
        <f t="shared" si="123"/>
        <v>0</v>
      </c>
      <c r="AP657" s="30"/>
      <c r="AR657" s="31"/>
      <c r="AS657" s="17"/>
      <c r="AT657" s="30"/>
      <c r="AU657" s="31"/>
      <c r="AY657" s="18"/>
      <c r="AZ657" s="32"/>
    </row>
    <row r="658" spans="1:52" s="21" customFormat="1" ht="18" x14ac:dyDescent="0.25">
      <c r="A658" s="73"/>
      <c r="B658" s="73"/>
      <c r="C658" s="74"/>
      <c r="D658" s="74"/>
      <c r="E658" s="74"/>
      <c r="F658" s="74"/>
      <c r="G658" s="74"/>
      <c r="H658" s="75"/>
      <c r="I658" s="76"/>
      <c r="J658" s="77"/>
      <c r="K658" s="78"/>
      <c r="L658" s="79"/>
      <c r="M658" s="250"/>
      <c r="N658" s="337"/>
      <c r="O658" s="269"/>
      <c r="P658" s="346">
        <f t="shared" si="118"/>
        <v>0</v>
      </c>
      <c r="Q658" s="347">
        <f t="shared" si="119"/>
        <v>0</v>
      </c>
      <c r="R658" s="347">
        <f t="shared" si="120"/>
        <v>0</v>
      </c>
      <c r="S658" s="348">
        <f t="shared" si="121"/>
        <v>0</v>
      </c>
      <c r="T658" s="349">
        <f t="shared" si="124"/>
        <v>0</v>
      </c>
      <c r="U658" s="345">
        <f t="shared" si="125"/>
        <v>0</v>
      </c>
      <c r="V658" s="345">
        <f t="shared" si="126"/>
        <v>0</v>
      </c>
      <c r="W658" s="345">
        <f t="shared" si="127"/>
        <v>0</v>
      </c>
      <c r="X658" s="154" t="str">
        <f>""</f>
        <v/>
      </c>
      <c r="Y658" s="355" t="str">
        <f>IF(Tableau_Complet[[#This Row],[ÉLÉMENTS]]="","",Tableau_Complet[[#This Row],[ÉLÉMENTS]])</f>
        <v/>
      </c>
      <c r="Z658" s="356" t="str">
        <f>IF(Tableau_Complet[[#This Row],[NIVEAU DE PRIORITÉ]]="","",Tableau_Complet[[#This Row],[NIVEAU DE PRIORITÉ]])</f>
        <v/>
      </c>
      <c r="AA658" s="356" t="str">
        <f>IF(Tableau_Complet[[#This Row],[COÛTS DE REMPLACEMENT (dollars 2024) avant Taxes]]="","",Tableau_Complet[[#This Row],[COÛTS DE REMPLACEMENT (dollars 2024) avant Taxes]])</f>
        <v/>
      </c>
      <c r="AB658" s="273" t="s">
        <v>121</v>
      </c>
      <c r="AC658" s="273" t="s">
        <v>127</v>
      </c>
      <c r="AD658" s="273" t="s">
        <v>127</v>
      </c>
      <c r="AE658" s="356" t="str">
        <f t="shared" si="128"/>
        <v/>
      </c>
      <c r="AF658" s="356" t="str">
        <f t="shared" si="122"/>
        <v/>
      </c>
      <c r="AG658" s="356" t="str">
        <f t="shared" si="123"/>
        <v/>
      </c>
      <c r="AP658" s="22"/>
      <c r="AR658" s="23"/>
      <c r="AS658" s="13"/>
      <c r="AT658" s="22"/>
      <c r="AU658" s="23"/>
      <c r="AY658" s="14"/>
      <c r="AZ658" s="24"/>
    </row>
    <row r="659" spans="1:52" s="21" customFormat="1" ht="54" x14ac:dyDescent="0.25">
      <c r="A659" s="124" t="s">
        <v>665</v>
      </c>
      <c r="B659" s="124"/>
      <c r="C659" s="125" t="s">
        <v>666</v>
      </c>
      <c r="D659" s="125"/>
      <c r="E659" s="125"/>
      <c r="F659" s="125"/>
      <c r="G659" s="125"/>
      <c r="H659" s="126"/>
      <c r="I659" s="127"/>
      <c r="J659" s="128"/>
      <c r="K659" s="129"/>
      <c r="L659" s="130"/>
      <c r="M659" s="131"/>
      <c r="N659" s="132">
        <f>SUM(L660:L667)</f>
        <v>0</v>
      </c>
      <c r="O659" s="124"/>
      <c r="P659" s="121">
        <f t="shared" si="118"/>
        <v>0</v>
      </c>
      <c r="Q659" s="122">
        <f t="shared" si="119"/>
        <v>0</v>
      </c>
      <c r="R659" s="122">
        <f t="shared" si="120"/>
        <v>0</v>
      </c>
      <c r="S659" s="123">
        <f t="shared" si="121"/>
        <v>0</v>
      </c>
      <c r="T659" s="133">
        <f t="shared" si="124"/>
        <v>0</v>
      </c>
      <c r="U659" s="134">
        <f t="shared" si="125"/>
        <v>0</v>
      </c>
      <c r="V659" s="134">
        <f t="shared" si="126"/>
        <v>0</v>
      </c>
      <c r="W659" s="134">
        <f t="shared" si="127"/>
        <v>0</v>
      </c>
      <c r="X659" s="135" t="str">
        <f>""</f>
        <v/>
      </c>
      <c r="Y659" s="136" t="str">
        <f>IF(Tableau_Complet[[#This Row],[ÉLÉMENTS]]="","",Tableau_Complet[[#This Row],[ÉLÉMENTS]])</f>
        <v>AUTRES COMPOSANTS DU LOGEMENT</v>
      </c>
      <c r="Z659" s="135" t="str">
        <f>IF(Tableau_Complet[[#This Row],[NIVEAU DE PRIORITÉ]]="","",Tableau_Complet[[#This Row],[NIVEAU DE PRIORITÉ]])</f>
        <v/>
      </c>
      <c r="AA659" s="135" t="str">
        <f>IF(Tableau_Complet[[#This Row],[COÛTS DE REMPLACEMENT (dollars 2024) avant Taxes]]="","",Tableau_Complet[[#This Row],[COÛTS DE REMPLACEMENT (dollars 2024) avant Taxes]])</f>
        <v/>
      </c>
      <c r="AB659" s="135" t="s">
        <v>121</v>
      </c>
      <c r="AC659" s="135" t="s">
        <v>121</v>
      </c>
      <c r="AD659" s="135" t="s">
        <v>121</v>
      </c>
      <c r="AE659" s="135" t="str">
        <f t="shared" si="128"/>
        <v/>
      </c>
      <c r="AF659" s="135" t="str">
        <f t="shared" si="122"/>
        <v/>
      </c>
      <c r="AG659" s="135" t="str">
        <f t="shared" si="123"/>
        <v/>
      </c>
      <c r="AP659" s="22"/>
      <c r="AR659" s="23"/>
      <c r="AS659" s="13"/>
      <c r="AT659" s="22"/>
      <c r="AU659" s="23"/>
      <c r="AY659" s="14"/>
      <c r="AZ659" s="24"/>
    </row>
    <row r="660" spans="1:52" ht="36" x14ac:dyDescent="0.25">
      <c r="A660" s="73"/>
      <c r="B660" s="73"/>
      <c r="C660" s="74" t="s">
        <v>667</v>
      </c>
      <c r="D660" s="74" t="s">
        <v>132</v>
      </c>
      <c r="E660" s="74"/>
      <c r="F660" s="74"/>
      <c r="G660" s="74">
        <v>0</v>
      </c>
      <c r="H660" s="75" t="s">
        <v>133</v>
      </c>
      <c r="I660" s="76"/>
      <c r="J660" s="77"/>
      <c r="K660" s="78"/>
      <c r="L660" s="79">
        <v>0</v>
      </c>
      <c r="M660" s="250" t="s">
        <v>134</v>
      </c>
      <c r="N660" s="337"/>
      <c r="O660" s="269"/>
      <c r="P660" s="346">
        <f t="shared" si="118"/>
        <v>0</v>
      </c>
      <c r="Q660" s="347">
        <f t="shared" si="119"/>
        <v>0</v>
      </c>
      <c r="R660" s="347">
        <f t="shared" si="120"/>
        <v>0</v>
      </c>
      <c r="S660" s="348">
        <f t="shared" si="121"/>
        <v>0</v>
      </c>
      <c r="T660" s="349">
        <f t="shared" si="124"/>
        <v>0</v>
      </c>
      <c r="U660" s="345">
        <f t="shared" si="125"/>
        <v>0</v>
      </c>
      <c r="V660" s="345">
        <f t="shared" si="126"/>
        <v>0</v>
      </c>
      <c r="W660" s="345">
        <f t="shared" si="127"/>
        <v>0</v>
      </c>
      <c r="X660" s="154" t="str">
        <f>""</f>
        <v/>
      </c>
      <c r="Y660" s="355" t="str">
        <f>IF(Tableau_Complet[[#This Row],[ÉLÉMENTS]]="","",Tableau_Complet[[#This Row],[ÉLÉMENTS]])</f>
        <v>Autres composants du logement</v>
      </c>
      <c r="Z660" s="356" t="str">
        <f>IF(Tableau_Complet[[#This Row],[NIVEAU DE PRIORITÉ]]="","",Tableau_Complet[[#This Row],[NIVEAU DE PRIORITÉ]])</f>
        <v>n/a</v>
      </c>
      <c r="AA660" s="356">
        <f>IF(Tableau_Complet[[#This Row],[COÛTS DE REMPLACEMENT (dollars 2024) avant Taxes]]="","",Tableau_Complet[[#This Row],[COÛTS DE REMPLACEMENT (dollars 2024) avant Taxes]])</f>
        <v>0</v>
      </c>
      <c r="AB660" s="273" t="s">
        <v>121</v>
      </c>
      <c r="AC660" s="273" t="s">
        <v>127</v>
      </c>
      <c r="AD660" s="273" t="s">
        <v>127</v>
      </c>
      <c r="AE660" s="356">
        <f t="shared" si="128"/>
        <v>0</v>
      </c>
      <c r="AF660" s="356">
        <f t="shared" si="122"/>
        <v>0</v>
      </c>
      <c r="AG660" s="356">
        <f t="shared" si="123"/>
        <v>0</v>
      </c>
    </row>
    <row r="661" spans="1:52" s="169" customFormat="1" ht="75" customHeight="1" x14ac:dyDescent="0.25">
      <c r="A661" s="73"/>
      <c r="B661" s="73"/>
      <c r="C661" s="74" t="s">
        <v>668</v>
      </c>
      <c r="D661" s="74" t="s">
        <v>132</v>
      </c>
      <c r="E661" s="74"/>
      <c r="F661" s="74"/>
      <c r="G661" s="74">
        <v>0</v>
      </c>
      <c r="H661" s="75" t="s">
        <v>133</v>
      </c>
      <c r="I661" s="76"/>
      <c r="J661" s="77"/>
      <c r="K661" s="78"/>
      <c r="L661" s="79">
        <v>0</v>
      </c>
      <c r="M661" s="250" t="s">
        <v>134</v>
      </c>
      <c r="N661" s="337"/>
      <c r="O661" s="269"/>
      <c r="P661" s="346">
        <f t="shared" si="118"/>
        <v>0</v>
      </c>
      <c r="Q661" s="347">
        <f t="shared" si="119"/>
        <v>0</v>
      </c>
      <c r="R661" s="347">
        <f t="shared" si="120"/>
        <v>0</v>
      </c>
      <c r="S661" s="348">
        <f t="shared" si="121"/>
        <v>0</v>
      </c>
      <c r="T661" s="349">
        <f t="shared" si="124"/>
        <v>0</v>
      </c>
      <c r="U661" s="345">
        <f t="shared" si="125"/>
        <v>0</v>
      </c>
      <c r="V661" s="345">
        <f t="shared" si="126"/>
        <v>0</v>
      </c>
      <c r="W661" s="345">
        <f t="shared" si="127"/>
        <v>0</v>
      </c>
      <c r="X661" s="154" t="str">
        <f>""</f>
        <v/>
      </c>
      <c r="Y661" s="355" t="str">
        <f>IF(Tableau_Complet[[#This Row],[ÉLÉMENTS]]="","",Tableau_Complet[[#This Row],[ÉLÉMENTS]])</f>
        <v>Autres armoires et comptoirs du logement</v>
      </c>
      <c r="Z661" s="356" t="str">
        <f>IF(Tableau_Complet[[#This Row],[NIVEAU DE PRIORITÉ]]="","",Tableau_Complet[[#This Row],[NIVEAU DE PRIORITÉ]])</f>
        <v>n/a</v>
      </c>
      <c r="AA661" s="356">
        <f>IF(Tableau_Complet[[#This Row],[COÛTS DE REMPLACEMENT (dollars 2024) avant Taxes]]="","",Tableau_Complet[[#This Row],[COÛTS DE REMPLACEMENT (dollars 2024) avant Taxes]])</f>
        <v>0</v>
      </c>
      <c r="AB661" s="273" t="s">
        <v>121</v>
      </c>
      <c r="AC661" s="273" t="s">
        <v>127</v>
      </c>
      <c r="AD661" s="273" t="s">
        <v>127</v>
      </c>
      <c r="AE661" s="356">
        <f t="shared" si="128"/>
        <v>0</v>
      </c>
      <c r="AF661" s="356">
        <f t="shared" si="122"/>
        <v>0</v>
      </c>
      <c r="AG661" s="356">
        <f t="shared" si="123"/>
        <v>0</v>
      </c>
    </row>
    <row r="662" spans="1:52" s="33" customFormat="1" ht="54" x14ac:dyDescent="0.25">
      <c r="A662" s="73"/>
      <c r="B662" s="73"/>
      <c r="C662" s="74" t="s">
        <v>669</v>
      </c>
      <c r="D662" s="74" t="s">
        <v>132</v>
      </c>
      <c r="E662" s="74"/>
      <c r="F662" s="74"/>
      <c r="G662" s="74">
        <v>0</v>
      </c>
      <c r="H662" s="75" t="s">
        <v>133</v>
      </c>
      <c r="I662" s="76"/>
      <c r="J662" s="77"/>
      <c r="K662" s="78"/>
      <c r="L662" s="79">
        <v>0</v>
      </c>
      <c r="M662" s="250" t="s">
        <v>134</v>
      </c>
      <c r="N662" s="337"/>
      <c r="O662" s="269"/>
      <c r="P662" s="346">
        <f t="shared" si="118"/>
        <v>0</v>
      </c>
      <c r="Q662" s="347">
        <f t="shared" si="119"/>
        <v>0</v>
      </c>
      <c r="R662" s="347">
        <f t="shared" si="120"/>
        <v>0</v>
      </c>
      <c r="S662" s="348">
        <f t="shared" si="121"/>
        <v>0</v>
      </c>
      <c r="T662" s="349">
        <f t="shared" si="124"/>
        <v>0</v>
      </c>
      <c r="U662" s="345">
        <f t="shared" si="125"/>
        <v>0</v>
      </c>
      <c r="V662" s="345">
        <f t="shared" si="126"/>
        <v>0</v>
      </c>
      <c r="W662" s="345">
        <f t="shared" si="127"/>
        <v>0</v>
      </c>
      <c r="X662" s="154" t="str">
        <f>""</f>
        <v/>
      </c>
      <c r="Y662" s="355" t="str">
        <f>IF(Tableau_Complet[[#This Row],[ÉLÉMENTS]]="","",Tableau_Complet[[#This Row],[ÉLÉMENTS]])</f>
        <v>Tablettes, pôles, fixations et autres boiseries</v>
      </c>
      <c r="Z662" s="356" t="str">
        <f>IF(Tableau_Complet[[#This Row],[NIVEAU DE PRIORITÉ]]="","",Tableau_Complet[[#This Row],[NIVEAU DE PRIORITÉ]])</f>
        <v>n/a</v>
      </c>
      <c r="AA662" s="356">
        <f>IF(Tableau_Complet[[#This Row],[COÛTS DE REMPLACEMENT (dollars 2024) avant Taxes]]="","",Tableau_Complet[[#This Row],[COÛTS DE REMPLACEMENT (dollars 2024) avant Taxes]])</f>
        <v>0</v>
      </c>
      <c r="AB662" s="273" t="s">
        <v>121</v>
      </c>
      <c r="AC662" s="273" t="s">
        <v>127</v>
      </c>
      <c r="AD662" s="273" t="s">
        <v>127</v>
      </c>
      <c r="AE662" s="356">
        <f t="shared" si="128"/>
        <v>0</v>
      </c>
      <c r="AF662" s="356">
        <f t="shared" si="122"/>
        <v>0</v>
      </c>
      <c r="AG662" s="356">
        <f t="shared" si="123"/>
        <v>0</v>
      </c>
    </row>
    <row r="663" spans="1:52" ht="36" x14ac:dyDescent="0.25">
      <c r="A663" s="73"/>
      <c r="B663" s="73"/>
      <c r="C663" s="74" t="s">
        <v>265</v>
      </c>
      <c r="D663" s="74" t="s">
        <v>132</v>
      </c>
      <c r="E663" s="74"/>
      <c r="F663" s="74"/>
      <c r="G663" s="74">
        <v>0</v>
      </c>
      <c r="H663" s="75" t="s">
        <v>133</v>
      </c>
      <c r="I663" s="76"/>
      <c r="J663" s="77"/>
      <c r="K663" s="78"/>
      <c r="L663" s="79">
        <v>0</v>
      </c>
      <c r="M663" s="250" t="s">
        <v>134</v>
      </c>
      <c r="N663" s="337"/>
      <c r="O663" s="269"/>
      <c r="P663" s="346">
        <f t="shared" si="118"/>
        <v>0</v>
      </c>
      <c r="Q663" s="347">
        <f t="shared" si="119"/>
        <v>0</v>
      </c>
      <c r="R663" s="347">
        <f t="shared" si="120"/>
        <v>0</v>
      </c>
      <c r="S663" s="348">
        <f t="shared" si="121"/>
        <v>0</v>
      </c>
      <c r="T663" s="349">
        <f t="shared" si="124"/>
        <v>0</v>
      </c>
      <c r="U663" s="345">
        <f t="shared" si="125"/>
        <v>0</v>
      </c>
      <c r="V663" s="345">
        <f t="shared" si="126"/>
        <v>0</v>
      </c>
      <c r="W663" s="345">
        <f t="shared" si="127"/>
        <v>0</v>
      </c>
      <c r="X663" s="154" t="str">
        <f>""</f>
        <v/>
      </c>
      <c r="Y663" s="355" t="str">
        <f>IF(Tableau_Complet[[#This Row],[ÉLÉMENTS]]="","",Tableau_Complet[[#This Row],[ÉLÉMENTS]])</f>
        <v>Mains courantes et balustrades</v>
      </c>
      <c r="Z663" s="356" t="str">
        <f>IF(Tableau_Complet[[#This Row],[NIVEAU DE PRIORITÉ]]="","",Tableau_Complet[[#This Row],[NIVEAU DE PRIORITÉ]])</f>
        <v>n/a</v>
      </c>
      <c r="AA663" s="356">
        <f>IF(Tableau_Complet[[#This Row],[COÛTS DE REMPLACEMENT (dollars 2024) avant Taxes]]="","",Tableau_Complet[[#This Row],[COÛTS DE REMPLACEMENT (dollars 2024) avant Taxes]])</f>
        <v>0</v>
      </c>
      <c r="AB663" s="273" t="s">
        <v>121</v>
      </c>
      <c r="AC663" s="273" t="s">
        <v>127</v>
      </c>
      <c r="AD663" s="273" t="s">
        <v>127</v>
      </c>
      <c r="AE663" s="356">
        <f t="shared" si="128"/>
        <v>0</v>
      </c>
      <c r="AF663" s="356">
        <f t="shared" si="122"/>
        <v>0</v>
      </c>
      <c r="AG663" s="356">
        <f t="shared" si="123"/>
        <v>0</v>
      </c>
    </row>
    <row r="664" spans="1:52" ht="54" x14ac:dyDescent="0.25">
      <c r="A664" s="73"/>
      <c r="B664" s="73"/>
      <c r="C664" s="74" t="s">
        <v>670</v>
      </c>
      <c r="D664" s="74" t="s">
        <v>132</v>
      </c>
      <c r="E664" s="74"/>
      <c r="F664" s="74"/>
      <c r="G664" s="74">
        <v>0</v>
      </c>
      <c r="H664" s="75" t="s">
        <v>133</v>
      </c>
      <c r="I664" s="76"/>
      <c r="J664" s="77"/>
      <c r="K664" s="78"/>
      <c r="L664" s="79">
        <v>0</v>
      </c>
      <c r="M664" s="250" t="s">
        <v>134</v>
      </c>
      <c r="N664" s="337"/>
      <c r="O664" s="269"/>
      <c r="P664" s="346">
        <f t="shared" si="118"/>
        <v>0</v>
      </c>
      <c r="Q664" s="347">
        <f t="shared" si="119"/>
        <v>0</v>
      </c>
      <c r="R664" s="347">
        <f t="shared" si="120"/>
        <v>0</v>
      </c>
      <c r="S664" s="348">
        <f t="shared" si="121"/>
        <v>0</v>
      </c>
      <c r="T664" s="349">
        <f t="shared" si="124"/>
        <v>0</v>
      </c>
      <c r="U664" s="345">
        <f t="shared" si="125"/>
        <v>0</v>
      </c>
      <c r="V664" s="345">
        <f t="shared" si="126"/>
        <v>0</v>
      </c>
      <c r="W664" s="345">
        <f t="shared" si="127"/>
        <v>0</v>
      </c>
      <c r="X664" s="154" t="str">
        <f>""</f>
        <v/>
      </c>
      <c r="Y664" s="355" t="str">
        <f>IF(Tableau_Complet[[#This Row],[ÉLÉMENTS]]="","",Tableau_Complet[[#This Row],[ÉLÉMENTS]])</f>
        <v>Construction des escaliers, paliers et rampes</v>
      </c>
      <c r="Z664" s="356" t="str">
        <f>IF(Tableau_Complet[[#This Row],[NIVEAU DE PRIORITÉ]]="","",Tableau_Complet[[#This Row],[NIVEAU DE PRIORITÉ]])</f>
        <v>n/a</v>
      </c>
      <c r="AA664" s="356">
        <f>IF(Tableau_Complet[[#This Row],[COÛTS DE REMPLACEMENT (dollars 2024) avant Taxes]]="","",Tableau_Complet[[#This Row],[COÛTS DE REMPLACEMENT (dollars 2024) avant Taxes]])</f>
        <v>0</v>
      </c>
      <c r="AB664" s="273" t="s">
        <v>121</v>
      </c>
      <c r="AC664" s="273" t="s">
        <v>127</v>
      </c>
      <c r="AD664" s="273" t="s">
        <v>127</v>
      </c>
      <c r="AE664" s="356">
        <f t="shared" si="128"/>
        <v>0</v>
      </c>
      <c r="AF664" s="356">
        <f t="shared" si="122"/>
        <v>0</v>
      </c>
      <c r="AG664" s="356">
        <f t="shared" si="123"/>
        <v>0</v>
      </c>
    </row>
    <row r="665" spans="1:52" ht="18" x14ac:dyDescent="0.25">
      <c r="A665" s="73"/>
      <c r="B665" s="73"/>
      <c r="C665" s="74" t="s">
        <v>671</v>
      </c>
      <c r="D665" s="74" t="s">
        <v>132</v>
      </c>
      <c r="E665" s="74"/>
      <c r="F665" s="74"/>
      <c r="G665" s="74">
        <v>0</v>
      </c>
      <c r="H665" s="75" t="s">
        <v>133</v>
      </c>
      <c r="I665" s="76"/>
      <c r="J665" s="77"/>
      <c r="K665" s="78"/>
      <c r="L665" s="79">
        <v>0</v>
      </c>
      <c r="M665" s="250" t="s">
        <v>134</v>
      </c>
      <c r="N665" s="337"/>
      <c r="O665" s="269"/>
      <c r="P665" s="346">
        <f t="shared" si="118"/>
        <v>0</v>
      </c>
      <c r="Q665" s="347">
        <f t="shared" si="119"/>
        <v>0</v>
      </c>
      <c r="R665" s="347">
        <f t="shared" si="120"/>
        <v>0</v>
      </c>
      <c r="S665" s="348">
        <f t="shared" si="121"/>
        <v>0</v>
      </c>
      <c r="T665" s="349">
        <f t="shared" si="124"/>
        <v>0</v>
      </c>
      <c r="U665" s="345">
        <f t="shared" si="125"/>
        <v>0</v>
      </c>
      <c r="V665" s="345">
        <f t="shared" si="126"/>
        <v>0</v>
      </c>
      <c r="W665" s="345">
        <f t="shared" si="127"/>
        <v>0</v>
      </c>
      <c r="X665" s="154" t="str">
        <f>""</f>
        <v/>
      </c>
      <c r="Y665" s="355" t="str">
        <f>IF(Tableau_Complet[[#This Row],[ÉLÉMENTS]]="","",Tableau_Complet[[#This Row],[ÉLÉMENTS]])</f>
        <v xml:space="preserve">Sécheuse et conduits </v>
      </c>
      <c r="Z665" s="356" t="str">
        <f>IF(Tableau_Complet[[#This Row],[NIVEAU DE PRIORITÉ]]="","",Tableau_Complet[[#This Row],[NIVEAU DE PRIORITÉ]])</f>
        <v>n/a</v>
      </c>
      <c r="AA665" s="356">
        <f>IF(Tableau_Complet[[#This Row],[COÛTS DE REMPLACEMENT (dollars 2024) avant Taxes]]="","",Tableau_Complet[[#This Row],[COÛTS DE REMPLACEMENT (dollars 2024) avant Taxes]])</f>
        <v>0</v>
      </c>
      <c r="AB665" s="273" t="s">
        <v>121</v>
      </c>
      <c r="AC665" s="273" t="s">
        <v>127</v>
      </c>
      <c r="AD665" s="273" t="s">
        <v>127</v>
      </c>
      <c r="AE665" s="356">
        <f t="shared" si="128"/>
        <v>0</v>
      </c>
      <c r="AF665" s="356">
        <f t="shared" si="122"/>
        <v>0</v>
      </c>
      <c r="AG665" s="356">
        <f t="shared" si="123"/>
        <v>0</v>
      </c>
    </row>
    <row r="666" spans="1:52" ht="36" x14ac:dyDescent="0.25">
      <c r="A666" s="73"/>
      <c r="B666" s="73"/>
      <c r="C666" s="74" t="s">
        <v>672</v>
      </c>
      <c r="D666" s="74" t="s">
        <v>132</v>
      </c>
      <c r="E666" s="74"/>
      <c r="F666" s="74"/>
      <c r="G666" s="74">
        <v>0</v>
      </c>
      <c r="H666" s="75" t="s">
        <v>133</v>
      </c>
      <c r="I666" s="76"/>
      <c r="J666" s="77"/>
      <c r="K666" s="78"/>
      <c r="L666" s="79">
        <v>0</v>
      </c>
      <c r="M666" s="250" t="s">
        <v>134</v>
      </c>
      <c r="N666" s="337"/>
      <c r="O666" s="269"/>
      <c r="P666" s="346">
        <f t="shared" si="118"/>
        <v>0</v>
      </c>
      <c r="Q666" s="347">
        <f t="shared" si="119"/>
        <v>0</v>
      </c>
      <c r="R666" s="347">
        <f t="shared" si="120"/>
        <v>0</v>
      </c>
      <c r="S666" s="348">
        <f t="shared" si="121"/>
        <v>0</v>
      </c>
      <c r="T666" s="349">
        <f t="shared" si="124"/>
        <v>0</v>
      </c>
      <c r="U666" s="345">
        <f t="shared" si="125"/>
        <v>0</v>
      </c>
      <c r="V666" s="345">
        <f t="shared" si="126"/>
        <v>0</v>
      </c>
      <c r="W666" s="345">
        <f t="shared" si="127"/>
        <v>0</v>
      </c>
      <c r="X666" s="154" t="str">
        <f>""</f>
        <v/>
      </c>
      <c r="Y666" s="355" t="str">
        <f>IF(Tableau_Complet[[#This Row],[ÉLÉMENTS]]="","",Tableau_Complet[[#This Row],[ÉLÉMENTS]])</f>
        <v>Échangeur d'air et conduits</v>
      </c>
      <c r="Z666" s="356" t="str">
        <f>IF(Tableau_Complet[[#This Row],[NIVEAU DE PRIORITÉ]]="","",Tableau_Complet[[#This Row],[NIVEAU DE PRIORITÉ]])</f>
        <v>n/a</v>
      </c>
      <c r="AA666" s="356">
        <f>IF(Tableau_Complet[[#This Row],[COÛTS DE REMPLACEMENT (dollars 2024) avant Taxes]]="","",Tableau_Complet[[#This Row],[COÛTS DE REMPLACEMENT (dollars 2024) avant Taxes]])</f>
        <v>0</v>
      </c>
      <c r="AB666" s="273" t="s">
        <v>121</v>
      </c>
      <c r="AC666" s="273" t="s">
        <v>127</v>
      </c>
      <c r="AD666" s="273" t="s">
        <v>127</v>
      </c>
      <c r="AE666" s="356">
        <f t="shared" si="128"/>
        <v>0</v>
      </c>
      <c r="AF666" s="356">
        <f t="shared" si="122"/>
        <v>0</v>
      </c>
      <c r="AG666" s="356">
        <f t="shared" si="123"/>
        <v>0</v>
      </c>
    </row>
    <row r="667" spans="1:52" ht="18" x14ac:dyDescent="0.25">
      <c r="A667" s="73"/>
      <c r="B667" s="73"/>
      <c r="C667" s="74"/>
      <c r="D667" s="74"/>
      <c r="E667" s="74"/>
      <c r="F667" s="74"/>
      <c r="G667" s="74"/>
      <c r="H667" s="75"/>
      <c r="I667" s="76"/>
      <c r="J667" s="77"/>
      <c r="K667" s="78"/>
      <c r="L667" s="79"/>
      <c r="M667" s="250"/>
      <c r="N667" s="337"/>
      <c r="O667" s="269"/>
      <c r="P667" s="346">
        <f t="shared" si="118"/>
        <v>0</v>
      </c>
      <c r="Q667" s="347">
        <f t="shared" si="119"/>
        <v>0</v>
      </c>
      <c r="R667" s="347">
        <f t="shared" si="120"/>
        <v>0</v>
      </c>
      <c r="S667" s="348">
        <f t="shared" si="121"/>
        <v>0</v>
      </c>
      <c r="T667" s="349">
        <f t="shared" si="124"/>
        <v>0</v>
      </c>
      <c r="U667" s="345">
        <f t="shared" si="125"/>
        <v>0</v>
      </c>
      <c r="V667" s="345">
        <f t="shared" si="126"/>
        <v>0</v>
      </c>
      <c r="W667" s="345">
        <f t="shared" si="127"/>
        <v>0</v>
      </c>
      <c r="X667" s="154" t="str">
        <f>""</f>
        <v/>
      </c>
      <c r="Y667" s="355" t="str">
        <f>IF(Tableau_Complet[[#This Row],[ÉLÉMENTS]]="","",Tableau_Complet[[#This Row],[ÉLÉMENTS]])</f>
        <v/>
      </c>
      <c r="Z667" s="356" t="str">
        <f>IF(Tableau_Complet[[#This Row],[NIVEAU DE PRIORITÉ]]="","",Tableau_Complet[[#This Row],[NIVEAU DE PRIORITÉ]])</f>
        <v/>
      </c>
      <c r="AA667" s="356" t="str">
        <f>IF(Tableau_Complet[[#This Row],[COÛTS DE REMPLACEMENT (dollars 2024) avant Taxes]]="","",Tableau_Complet[[#This Row],[COÛTS DE REMPLACEMENT (dollars 2024) avant Taxes]])</f>
        <v/>
      </c>
      <c r="AB667" s="273" t="s">
        <v>121</v>
      </c>
      <c r="AC667" s="273" t="s">
        <v>127</v>
      </c>
      <c r="AD667" s="273" t="s">
        <v>127</v>
      </c>
      <c r="AE667" s="356" t="str">
        <f t="shared" si="128"/>
        <v/>
      </c>
      <c r="AF667" s="356" t="str">
        <f t="shared" si="122"/>
        <v/>
      </c>
      <c r="AG667" s="356" t="str">
        <f t="shared" si="123"/>
        <v/>
      </c>
    </row>
    <row r="668" spans="1:52" s="169" customFormat="1" ht="75" customHeight="1" x14ac:dyDescent="0.25">
      <c r="A668" s="124" t="s">
        <v>673</v>
      </c>
      <c r="B668" s="124"/>
      <c r="C668" s="125" t="s">
        <v>674</v>
      </c>
      <c r="D668" s="125"/>
      <c r="E668" s="125"/>
      <c r="F668" s="125"/>
      <c r="G668" s="125"/>
      <c r="H668" s="126"/>
      <c r="I668" s="127"/>
      <c r="J668" s="128"/>
      <c r="K668" s="129"/>
      <c r="L668" s="130"/>
      <c r="M668" s="131"/>
      <c r="N668" s="132">
        <f>SUM(L669:L674)</f>
        <v>0</v>
      </c>
      <c r="O668" s="124"/>
      <c r="P668" s="121">
        <f t="shared" si="118"/>
        <v>0</v>
      </c>
      <c r="Q668" s="122">
        <f t="shared" si="119"/>
        <v>0</v>
      </c>
      <c r="R668" s="122">
        <f t="shared" si="120"/>
        <v>0</v>
      </c>
      <c r="S668" s="123">
        <f t="shared" si="121"/>
        <v>0</v>
      </c>
      <c r="T668" s="133">
        <f t="shared" si="124"/>
        <v>0</v>
      </c>
      <c r="U668" s="134">
        <f t="shared" si="125"/>
        <v>0</v>
      </c>
      <c r="V668" s="134">
        <f t="shared" si="126"/>
        <v>0</v>
      </c>
      <c r="W668" s="134">
        <f t="shared" si="127"/>
        <v>0</v>
      </c>
      <c r="X668" s="135" t="str">
        <f>""</f>
        <v/>
      </c>
      <c r="Y668" s="136" t="str">
        <f>IF(Tableau_Complet[[#This Row],[ÉLÉMENTS]]="","",Tableau_Complet[[#This Row],[ÉLÉMENTS]])</f>
        <v>MURS</v>
      </c>
      <c r="Z668" s="135" t="str">
        <f>IF(Tableau_Complet[[#This Row],[NIVEAU DE PRIORITÉ]]="","",Tableau_Complet[[#This Row],[NIVEAU DE PRIORITÉ]])</f>
        <v/>
      </c>
      <c r="AA668" s="135" t="str">
        <f>IF(Tableau_Complet[[#This Row],[COÛTS DE REMPLACEMENT (dollars 2024) avant Taxes]]="","",Tableau_Complet[[#This Row],[COÛTS DE REMPLACEMENT (dollars 2024) avant Taxes]])</f>
        <v/>
      </c>
      <c r="AB668" s="135" t="s">
        <v>121</v>
      </c>
      <c r="AC668" s="135" t="s">
        <v>121</v>
      </c>
      <c r="AD668" s="135" t="s">
        <v>121</v>
      </c>
      <c r="AE668" s="135" t="str">
        <f t="shared" si="128"/>
        <v/>
      </c>
      <c r="AF668" s="135" t="str">
        <f t="shared" si="122"/>
        <v/>
      </c>
      <c r="AG668" s="135" t="str">
        <f t="shared" si="123"/>
        <v/>
      </c>
    </row>
    <row r="669" spans="1:52" ht="18" x14ac:dyDescent="0.25">
      <c r="A669" s="73"/>
      <c r="B669" s="73"/>
      <c r="C669" s="74" t="s">
        <v>675</v>
      </c>
      <c r="D669" s="74" t="s">
        <v>132</v>
      </c>
      <c r="E669" s="74"/>
      <c r="F669" s="74"/>
      <c r="G669" s="74">
        <v>0</v>
      </c>
      <c r="H669" s="75" t="s">
        <v>133</v>
      </c>
      <c r="I669" s="76"/>
      <c r="J669" s="77"/>
      <c r="K669" s="78"/>
      <c r="L669" s="79">
        <v>0</v>
      </c>
      <c r="M669" s="250" t="s">
        <v>134</v>
      </c>
      <c r="N669" s="337"/>
      <c r="O669" s="269"/>
      <c r="P669" s="346">
        <f t="shared" si="118"/>
        <v>0</v>
      </c>
      <c r="Q669" s="347">
        <f t="shared" si="119"/>
        <v>0</v>
      </c>
      <c r="R669" s="347">
        <f t="shared" si="120"/>
        <v>0</v>
      </c>
      <c r="S669" s="348">
        <f t="shared" si="121"/>
        <v>0</v>
      </c>
      <c r="T669" s="349">
        <f t="shared" si="124"/>
        <v>0</v>
      </c>
      <c r="U669" s="345">
        <f t="shared" si="125"/>
        <v>0</v>
      </c>
      <c r="V669" s="345">
        <f t="shared" si="126"/>
        <v>0</v>
      </c>
      <c r="W669" s="345">
        <f t="shared" si="127"/>
        <v>0</v>
      </c>
      <c r="X669" s="154" t="str">
        <f>""</f>
        <v/>
      </c>
      <c r="Y669" s="355" t="str">
        <f>IF(Tableau_Complet[[#This Row],[ÉLÉMENTS]]="","",Tableau_Complet[[#This Row],[ÉLÉMENTS]])</f>
        <v>Peinture</v>
      </c>
      <c r="Z669" s="356" t="str">
        <f>IF(Tableau_Complet[[#This Row],[NIVEAU DE PRIORITÉ]]="","",Tableau_Complet[[#This Row],[NIVEAU DE PRIORITÉ]])</f>
        <v>n/a</v>
      </c>
      <c r="AA669" s="356">
        <f>IF(Tableau_Complet[[#This Row],[COÛTS DE REMPLACEMENT (dollars 2024) avant Taxes]]="","",Tableau_Complet[[#This Row],[COÛTS DE REMPLACEMENT (dollars 2024) avant Taxes]])</f>
        <v>0</v>
      </c>
      <c r="AB669" s="273" t="s">
        <v>121</v>
      </c>
      <c r="AC669" s="273" t="s">
        <v>127</v>
      </c>
      <c r="AD669" s="273" t="s">
        <v>127</v>
      </c>
      <c r="AE669" s="356">
        <f t="shared" si="128"/>
        <v>0</v>
      </c>
      <c r="AF669" s="356">
        <f t="shared" si="122"/>
        <v>0</v>
      </c>
      <c r="AG669" s="356">
        <f t="shared" si="123"/>
        <v>0</v>
      </c>
    </row>
    <row r="670" spans="1:52" ht="18" x14ac:dyDescent="0.25">
      <c r="A670" s="73"/>
      <c r="B670" s="73"/>
      <c r="C670" s="74" t="s">
        <v>676</v>
      </c>
      <c r="D670" s="74" t="s">
        <v>125</v>
      </c>
      <c r="E670" s="74"/>
      <c r="F670" s="74"/>
      <c r="G670" s="74">
        <v>0</v>
      </c>
      <c r="H670" s="75" t="s">
        <v>133</v>
      </c>
      <c r="I670" s="76"/>
      <c r="J670" s="77"/>
      <c r="K670" s="78"/>
      <c r="L670" s="79">
        <v>0</v>
      </c>
      <c r="M670" s="250" t="s">
        <v>134</v>
      </c>
      <c r="N670" s="337"/>
      <c r="O670" s="269"/>
      <c r="P670" s="346">
        <f t="shared" si="118"/>
        <v>0</v>
      </c>
      <c r="Q670" s="347">
        <f t="shared" si="119"/>
        <v>0</v>
      </c>
      <c r="R670" s="347">
        <f t="shared" si="120"/>
        <v>0</v>
      </c>
      <c r="S670" s="348">
        <f t="shared" si="121"/>
        <v>0</v>
      </c>
      <c r="T670" s="349">
        <f t="shared" si="124"/>
        <v>0</v>
      </c>
      <c r="U670" s="345">
        <f t="shared" si="125"/>
        <v>0</v>
      </c>
      <c r="V670" s="345">
        <f t="shared" si="126"/>
        <v>0</v>
      </c>
      <c r="W670" s="345">
        <f t="shared" si="127"/>
        <v>0</v>
      </c>
      <c r="X670" s="154" t="str">
        <f>""</f>
        <v/>
      </c>
      <c r="Y670" s="355" t="str">
        <f>IF(Tableau_Complet[[#This Row],[ÉLÉMENTS]]="","",Tableau_Complet[[#This Row],[ÉLÉMENTS]])</f>
        <v>Murs extérieurs</v>
      </c>
      <c r="Z670" s="356" t="str">
        <f>IF(Tableau_Complet[[#This Row],[NIVEAU DE PRIORITÉ]]="","",Tableau_Complet[[#This Row],[NIVEAU DE PRIORITÉ]])</f>
        <v>n/a</v>
      </c>
      <c r="AA670" s="356">
        <f>IF(Tableau_Complet[[#This Row],[COÛTS DE REMPLACEMENT (dollars 2024) avant Taxes]]="","",Tableau_Complet[[#This Row],[COÛTS DE REMPLACEMENT (dollars 2024) avant Taxes]])</f>
        <v>0</v>
      </c>
      <c r="AB670" s="273" t="s">
        <v>121</v>
      </c>
      <c r="AC670" s="273" t="s">
        <v>127</v>
      </c>
      <c r="AD670" s="273" t="s">
        <v>127</v>
      </c>
      <c r="AE670" s="356">
        <f t="shared" si="128"/>
        <v>0</v>
      </c>
      <c r="AF670" s="356">
        <f t="shared" si="122"/>
        <v>0</v>
      </c>
      <c r="AG670" s="356">
        <f t="shared" si="123"/>
        <v>0</v>
      </c>
    </row>
    <row r="671" spans="1:52" ht="18" x14ac:dyDescent="0.25">
      <c r="A671" s="73"/>
      <c r="B671" s="73"/>
      <c r="C671" s="74" t="s">
        <v>676</v>
      </c>
      <c r="D671" s="74" t="s">
        <v>132</v>
      </c>
      <c r="E671" s="74"/>
      <c r="F671" s="74"/>
      <c r="G671" s="74">
        <v>0</v>
      </c>
      <c r="H671" s="75" t="s">
        <v>133</v>
      </c>
      <c r="I671" s="76"/>
      <c r="J671" s="77"/>
      <c r="K671" s="78"/>
      <c r="L671" s="79">
        <v>0</v>
      </c>
      <c r="M671" s="250" t="s">
        <v>134</v>
      </c>
      <c r="N671" s="337"/>
      <c r="O671" s="269"/>
      <c r="P671" s="346">
        <f t="shared" si="118"/>
        <v>0</v>
      </c>
      <c r="Q671" s="347">
        <f t="shared" si="119"/>
        <v>0</v>
      </c>
      <c r="R671" s="347">
        <f t="shared" si="120"/>
        <v>0</v>
      </c>
      <c r="S671" s="348">
        <f t="shared" si="121"/>
        <v>0</v>
      </c>
      <c r="T671" s="349">
        <f t="shared" si="124"/>
        <v>0</v>
      </c>
      <c r="U671" s="345">
        <f t="shared" si="125"/>
        <v>0</v>
      </c>
      <c r="V671" s="345">
        <f t="shared" si="126"/>
        <v>0</v>
      </c>
      <c r="W671" s="345">
        <f t="shared" si="127"/>
        <v>0</v>
      </c>
      <c r="X671" s="154" t="str">
        <f>""</f>
        <v/>
      </c>
      <c r="Y671" s="355" t="str">
        <f>IF(Tableau_Complet[[#This Row],[ÉLÉMENTS]]="","",Tableau_Complet[[#This Row],[ÉLÉMENTS]])</f>
        <v>Murs extérieurs</v>
      </c>
      <c r="Z671" s="356" t="str">
        <f>IF(Tableau_Complet[[#This Row],[NIVEAU DE PRIORITÉ]]="","",Tableau_Complet[[#This Row],[NIVEAU DE PRIORITÉ]])</f>
        <v>n/a</v>
      </c>
      <c r="AA671" s="356">
        <f>IF(Tableau_Complet[[#This Row],[COÛTS DE REMPLACEMENT (dollars 2024) avant Taxes]]="","",Tableau_Complet[[#This Row],[COÛTS DE REMPLACEMENT (dollars 2024) avant Taxes]])</f>
        <v>0</v>
      </c>
      <c r="AB671" s="273" t="s">
        <v>121</v>
      </c>
      <c r="AC671" s="273" t="s">
        <v>127</v>
      </c>
      <c r="AD671" s="273" t="s">
        <v>127</v>
      </c>
      <c r="AE671" s="356">
        <f t="shared" si="128"/>
        <v>0</v>
      </c>
      <c r="AF671" s="356">
        <f t="shared" si="122"/>
        <v>0</v>
      </c>
      <c r="AG671" s="356">
        <f t="shared" si="123"/>
        <v>0</v>
      </c>
    </row>
    <row r="672" spans="1:52" ht="36" x14ac:dyDescent="0.25">
      <c r="A672" s="73"/>
      <c r="B672" s="73"/>
      <c r="C672" s="74" t="s">
        <v>241</v>
      </c>
      <c r="D672" s="74" t="s">
        <v>132</v>
      </c>
      <c r="E672" s="74"/>
      <c r="F672" s="74"/>
      <c r="G672" s="74">
        <v>0</v>
      </c>
      <c r="H672" s="75" t="s">
        <v>133</v>
      </c>
      <c r="I672" s="76"/>
      <c r="J672" s="77"/>
      <c r="K672" s="78"/>
      <c r="L672" s="79">
        <v>0</v>
      </c>
      <c r="M672" s="250" t="s">
        <v>134</v>
      </c>
      <c r="N672" s="337"/>
      <c r="O672" s="269"/>
      <c r="P672" s="346">
        <f t="shared" si="118"/>
        <v>0</v>
      </c>
      <c r="Q672" s="347">
        <f t="shared" si="119"/>
        <v>0</v>
      </c>
      <c r="R672" s="347">
        <f t="shared" si="120"/>
        <v>0</v>
      </c>
      <c r="S672" s="348">
        <f t="shared" si="121"/>
        <v>0</v>
      </c>
      <c r="T672" s="349">
        <f t="shared" si="124"/>
        <v>0</v>
      </c>
      <c r="U672" s="345">
        <f t="shared" si="125"/>
        <v>0</v>
      </c>
      <c r="V672" s="345">
        <f t="shared" si="126"/>
        <v>0</v>
      </c>
      <c r="W672" s="345">
        <f t="shared" si="127"/>
        <v>0</v>
      </c>
      <c r="X672" s="154" t="str">
        <f>""</f>
        <v/>
      </c>
      <c r="Y672" s="355" t="str">
        <f>IF(Tableau_Complet[[#This Row],[ÉLÉMENTS]]="","",Tableau_Complet[[#This Row],[ÉLÉMENTS]])</f>
        <v>Cloisonnements coupe-feu</v>
      </c>
      <c r="Z672" s="356" t="str">
        <f>IF(Tableau_Complet[[#This Row],[NIVEAU DE PRIORITÉ]]="","",Tableau_Complet[[#This Row],[NIVEAU DE PRIORITÉ]])</f>
        <v>n/a</v>
      </c>
      <c r="AA672" s="356">
        <f>IF(Tableau_Complet[[#This Row],[COÛTS DE REMPLACEMENT (dollars 2024) avant Taxes]]="","",Tableau_Complet[[#This Row],[COÛTS DE REMPLACEMENT (dollars 2024) avant Taxes]])</f>
        <v>0</v>
      </c>
      <c r="AB672" s="273" t="s">
        <v>121</v>
      </c>
      <c r="AC672" s="273" t="s">
        <v>127</v>
      </c>
      <c r="AD672" s="273" t="s">
        <v>127</v>
      </c>
      <c r="AE672" s="356">
        <f t="shared" si="128"/>
        <v>0</v>
      </c>
      <c r="AF672" s="356">
        <f t="shared" si="122"/>
        <v>0</v>
      </c>
      <c r="AG672" s="356">
        <f t="shared" si="123"/>
        <v>0</v>
      </c>
    </row>
    <row r="673" spans="1:33" ht="54" x14ac:dyDescent="0.25">
      <c r="A673" s="73"/>
      <c r="B673" s="73"/>
      <c r="C673" s="74" t="s">
        <v>677</v>
      </c>
      <c r="D673" s="74" t="s">
        <v>132</v>
      </c>
      <c r="E673" s="74"/>
      <c r="F673" s="74"/>
      <c r="G673" s="74">
        <v>0</v>
      </c>
      <c r="H673" s="75" t="s">
        <v>133</v>
      </c>
      <c r="I673" s="76"/>
      <c r="J673" s="77"/>
      <c r="K673" s="78"/>
      <c r="L673" s="79">
        <v>0</v>
      </c>
      <c r="M673" s="250" t="s">
        <v>134</v>
      </c>
      <c r="N673" s="337"/>
      <c r="O673" s="269"/>
      <c r="P673" s="346">
        <f t="shared" si="118"/>
        <v>0</v>
      </c>
      <c r="Q673" s="347">
        <f t="shared" si="119"/>
        <v>0</v>
      </c>
      <c r="R673" s="347">
        <f t="shared" si="120"/>
        <v>0</v>
      </c>
      <c r="S673" s="348">
        <f t="shared" si="121"/>
        <v>0</v>
      </c>
      <c r="T673" s="349">
        <f t="shared" si="124"/>
        <v>0</v>
      </c>
      <c r="U673" s="345">
        <f t="shared" si="125"/>
        <v>0</v>
      </c>
      <c r="V673" s="345">
        <f t="shared" si="126"/>
        <v>0</v>
      </c>
      <c r="W673" s="345">
        <f t="shared" si="127"/>
        <v>0</v>
      </c>
      <c r="X673" s="154" t="str">
        <f>""</f>
        <v/>
      </c>
      <c r="Y673" s="355" t="str">
        <f>IF(Tableau_Complet[[#This Row],[ÉLÉMENTS]]="","",Tableau_Complet[[#This Row],[ÉLÉMENTS]])</f>
        <v>Autres cloisonnements (construction et revêtements)</v>
      </c>
      <c r="Z673" s="356" t="str">
        <f>IF(Tableau_Complet[[#This Row],[NIVEAU DE PRIORITÉ]]="","",Tableau_Complet[[#This Row],[NIVEAU DE PRIORITÉ]])</f>
        <v>n/a</v>
      </c>
      <c r="AA673" s="356">
        <f>IF(Tableau_Complet[[#This Row],[COÛTS DE REMPLACEMENT (dollars 2024) avant Taxes]]="","",Tableau_Complet[[#This Row],[COÛTS DE REMPLACEMENT (dollars 2024) avant Taxes]])</f>
        <v>0</v>
      </c>
      <c r="AB673" s="273" t="s">
        <v>121</v>
      </c>
      <c r="AC673" s="273" t="s">
        <v>127</v>
      </c>
      <c r="AD673" s="273" t="s">
        <v>127</v>
      </c>
      <c r="AE673" s="356">
        <f t="shared" si="128"/>
        <v>0</v>
      </c>
      <c r="AF673" s="356">
        <f t="shared" si="122"/>
        <v>0</v>
      </c>
      <c r="AG673" s="356">
        <f t="shared" si="123"/>
        <v>0</v>
      </c>
    </row>
    <row r="674" spans="1:33" ht="18" x14ac:dyDescent="0.25">
      <c r="A674" s="73"/>
      <c r="B674" s="73"/>
      <c r="C674" s="74"/>
      <c r="D674" s="74"/>
      <c r="E674" s="74"/>
      <c r="F674" s="74"/>
      <c r="G674" s="74"/>
      <c r="H674" s="75"/>
      <c r="I674" s="76"/>
      <c r="J674" s="77"/>
      <c r="K674" s="78"/>
      <c r="L674" s="79"/>
      <c r="M674" s="250"/>
      <c r="N674" s="337"/>
      <c r="O674" s="269"/>
      <c r="P674" s="346">
        <f t="shared" si="118"/>
        <v>0</v>
      </c>
      <c r="Q674" s="347">
        <f t="shared" si="119"/>
        <v>0</v>
      </c>
      <c r="R674" s="347">
        <f t="shared" si="120"/>
        <v>0</v>
      </c>
      <c r="S674" s="348">
        <f t="shared" si="121"/>
        <v>0</v>
      </c>
      <c r="T674" s="349">
        <f t="shared" si="124"/>
        <v>0</v>
      </c>
      <c r="U674" s="345">
        <f t="shared" si="125"/>
        <v>0</v>
      </c>
      <c r="V674" s="345">
        <f t="shared" si="126"/>
        <v>0</v>
      </c>
      <c r="W674" s="345">
        <f t="shared" si="127"/>
        <v>0</v>
      </c>
      <c r="X674" s="154" t="str">
        <f>""</f>
        <v/>
      </c>
      <c r="Y674" s="355" t="str">
        <f>IF(Tableau_Complet[[#This Row],[ÉLÉMENTS]]="","",Tableau_Complet[[#This Row],[ÉLÉMENTS]])</f>
        <v/>
      </c>
      <c r="Z674" s="356" t="str">
        <f>IF(Tableau_Complet[[#This Row],[NIVEAU DE PRIORITÉ]]="","",Tableau_Complet[[#This Row],[NIVEAU DE PRIORITÉ]])</f>
        <v/>
      </c>
      <c r="AA674" s="356" t="str">
        <f>IF(Tableau_Complet[[#This Row],[COÛTS DE REMPLACEMENT (dollars 2024) avant Taxes]]="","",Tableau_Complet[[#This Row],[COÛTS DE REMPLACEMENT (dollars 2024) avant Taxes]])</f>
        <v/>
      </c>
      <c r="AB674" s="273" t="s">
        <v>121</v>
      </c>
      <c r="AC674" s="273" t="s">
        <v>127</v>
      </c>
      <c r="AD674" s="273" t="s">
        <v>127</v>
      </c>
      <c r="AE674" s="356" t="str">
        <f t="shared" si="128"/>
        <v/>
      </c>
      <c r="AF674" s="356" t="str">
        <f t="shared" si="122"/>
        <v/>
      </c>
      <c r="AG674" s="356" t="str">
        <f t="shared" si="123"/>
        <v/>
      </c>
    </row>
    <row r="675" spans="1:33" s="169" customFormat="1" ht="75" customHeight="1" x14ac:dyDescent="0.25">
      <c r="A675" s="124" t="s">
        <v>678</v>
      </c>
      <c r="B675" s="124"/>
      <c r="C675" s="125" t="s">
        <v>679</v>
      </c>
      <c r="D675" s="125"/>
      <c r="E675" s="125"/>
      <c r="F675" s="125"/>
      <c r="G675" s="125"/>
      <c r="H675" s="126"/>
      <c r="I675" s="127"/>
      <c r="J675" s="128"/>
      <c r="K675" s="129"/>
      <c r="L675" s="130"/>
      <c r="M675" s="131"/>
      <c r="N675" s="132">
        <f>SUM(L676:L681)</f>
        <v>0</v>
      </c>
      <c r="O675" s="124"/>
      <c r="P675" s="121">
        <f t="shared" si="118"/>
        <v>0</v>
      </c>
      <c r="Q675" s="122">
        <f t="shared" si="119"/>
        <v>0</v>
      </c>
      <c r="R675" s="122">
        <f t="shared" si="120"/>
        <v>0</v>
      </c>
      <c r="S675" s="123">
        <f t="shared" si="121"/>
        <v>0</v>
      </c>
      <c r="T675" s="133">
        <f t="shared" si="124"/>
        <v>0</v>
      </c>
      <c r="U675" s="134">
        <f t="shared" si="125"/>
        <v>0</v>
      </c>
      <c r="V675" s="134">
        <f t="shared" si="126"/>
        <v>0</v>
      </c>
      <c r="W675" s="134">
        <f t="shared" si="127"/>
        <v>0</v>
      </c>
      <c r="X675" s="135" t="str">
        <f>""</f>
        <v/>
      </c>
      <c r="Y675" s="136" t="str">
        <f>IF(Tableau_Complet[[#This Row],[ÉLÉMENTS]]="","",Tableau_Complet[[#This Row],[ÉLÉMENTS]])</f>
        <v>PLAFONDS</v>
      </c>
      <c r="Z675" s="135" t="str">
        <f>IF(Tableau_Complet[[#This Row],[NIVEAU DE PRIORITÉ]]="","",Tableau_Complet[[#This Row],[NIVEAU DE PRIORITÉ]])</f>
        <v/>
      </c>
      <c r="AA675" s="135" t="str">
        <f>IF(Tableau_Complet[[#This Row],[COÛTS DE REMPLACEMENT (dollars 2024) avant Taxes]]="","",Tableau_Complet[[#This Row],[COÛTS DE REMPLACEMENT (dollars 2024) avant Taxes]])</f>
        <v/>
      </c>
      <c r="AB675" s="135" t="s">
        <v>121</v>
      </c>
      <c r="AC675" s="135" t="s">
        <v>121</v>
      </c>
      <c r="AD675" s="135" t="s">
        <v>121</v>
      </c>
      <c r="AE675" s="135" t="str">
        <f t="shared" si="128"/>
        <v/>
      </c>
      <c r="AF675" s="135" t="str">
        <f t="shared" si="122"/>
        <v/>
      </c>
      <c r="AG675" s="135" t="str">
        <f t="shared" si="123"/>
        <v/>
      </c>
    </row>
    <row r="676" spans="1:33" s="33" customFormat="1" ht="18" x14ac:dyDescent="0.25">
      <c r="A676" s="73"/>
      <c r="B676" s="73"/>
      <c r="C676" s="74" t="s">
        <v>675</v>
      </c>
      <c r="D676" s="74" t="s">
        <v>132</v>
      </c>
      <c r="E676" s="74"/>
      <c r="F676" s="74"/>
      <c r="G676" s="74">
        <v>0</v>
      </c>
      <c r="H676" s="75" t="s">
        <v>133</v>
      </c>
      <c r="I676" s="76"/>
      <c r="J676" s="77"/>
      <c r="K676" s="78"/>
      <c r="L676" s="79">
        <v>0</v>
      </c>
      <c r="M676" s="250" t="s">
        <v>134</v>
      </c>
      <c r="N676" s="337"/>
      <c r="O676" s="269"/>
      <c r="P676" s="346">
        <f t="shared" si="118"/>
        <v>0</v>
      </c>
      <c r="Q676" s="347">
        <f t="shared" si="119"/>
        <v>0</v>
      </c>
      <c r="R676" s="347">
        <f t="shared" si="120"/>
        <v>0</v>
      </c>
      <c r="S676" s="348">
        <f t="shared" si="121"/>
        <v>0</v>
      </c>
      <c r="T676" s="349">
        <f t="shared" si="124"/>
        <v>0</v>
      </c>
      <c r="U676" s="345">
        <f t="shared" si="125"/>
        <v>0</v>
      </c>
      <c r="V676" s="345">
        <f t="shared" si="126"/>
        <v>0</v>
      </c>
      <c r="W676" s="345">
        <f t="shared" si="127"/>
        <v>0</v>
      </c>
      <c r="X676" s="154" t="str">
        <f>""</f>
        <v/>
      </c>
      <c r="Y676" s="355" t="str">
        <f>IF(Tableau_Complet[[#This Row],[ÉLÉMENTS]]="","",Tableau_Complet[[#This Row],[ÉLÉMENTS]])</f>
        <v>Peinture</v>
      </c>
      <c r="Z676" s="356" t="str">
        <f>IF(Tableau_Complet[[#This Row],[NIVEAU DE PRIORITÉ]]="","",Tableau_Complet[[#This Row],[NIVEAU DE PRIORITÉ]])</f>
        <v>n/a</v>
      </c>
      <c r="AA676" s="356">
        <f>IF(Tableau_Complet[[#This Row],[COÛTS DE REMPLACEMENT (dollars 2024) avant Taxes]]="","",Tableau_Complet[[#This Row],[COÛTS DE REMPLACEMENT (dollars 2024) avant Taxes]])</f>
        <v>0</v>
      </c>
      <c r="AB676" s="273" t="s">
        <v>121</v>
      </c>
      <c r="AC676" s="273" t="s">
        <v>127</v>
      </c>
      <c r="AD676" s="273" t="s">
        <v>127</v>
      </c>
      <c r="AE676" s="356">
        <f t="shared" si="128"/>
        <v>0</v>
      </c>
      <c r="AF676" s="356">
        <f t="shared" si="122"/>
        <v>0</v>
      </c>
      <c r="AG676" s="356">
        <f t="shared" si="123"/>
        <v>0</v>
      </c>
    </row>
    <row r="677" spans="1:33" ht="18" x14ac:dyDescent="0.25">
      <c r="A677" s="73"/>
      <c r="B677" s="73"/>
      <c r="C677" s="74" t="s">
        <v>680</v>
      </c>
      <c r="D677" s="74" t="s">
        <v>132</v>
      </c>
      <c r="E677" s="74"/>
      <c r="F677" s="74"/>
      <c r="G677" s="74">
        <v>0</v>
      </c>
      <c r="H677" s="75" t="s">
        <v>133</v>
      </c>
      <c r="I677" s="76"/>
      <c r="J677" s="77"/>
      <c r="K677" s="78"/>
      <c r="L677" s="79">
        <v>0</v>
      </c>
      <c r="M677" s="250" t="s">
        <v>134</v>
      </c>
      <c r="N677" s="337"/>
      <c r="O677" s="269"/>
      <c r="P677" s="346">
        <f t="shared" si="118"/>
        <v>0</v>
      </c>
      <c r="Q677" s="347">
        <f t="shared" si="119"/>
        <v>0</v>
      </c>
      <c r="R677" s="347">
        <f t="shared" si="120"/>
        <v>0</v>
      </c>
      <c r="S677" s="348">
        <f t="shared" si="121"/>
        <v>0</v>
      </c>
      <c r="T677" s="349">
        <f t="shared" si="124"/>
        <v>0</v>
      </c>
      <c r="U677" s="345">
        <f t="shared" si="125"/>
        <v>0</v>
      </c>
      <c r="V677" s="345">
        <f t="shared" si="126"/>
        <v>0</v>
      </c>
      <c r="W677" s="345">
        <f t="shared" si="127"/>
        <v>0</v>
      </c>
      <c r="X677" s="154" t="str">
        <f>""</f>
        <v/>
      </c>
      <c r="Y677" s="355" t="str">
        <f>IF(Tableau_Complet[[#This Row],[ÉLÉMENTS]]="","",Tableau_Complet[[#This Row],[ÉLÉMENTS]])</f>
        <v>Plafonds aux toits</v>
      </c>
      <c r="Z677" s="356" t="str">
        <f>IF(Tableau_Complet[[#This Row],[NIVEAU DE PRIORITÉ]]="","",Tableau_Complet[[#This Row],[NIVEAU DE PRIORITÉ]])</f>
        <v>n/a</v>
      </c>
      <c r="AA677" s="356">
        <f>IF(Tableau_Complet[[#This Row],[COÛTS DE REMPLACEMENT (dollars 2024) avant Taxes]]="","",Tableau_Complet[[#This Row],[COÛTS DE REMPLACEMENT (dollars 2024) avant Taxes]])</f>
        <v>0</v>
      </c>
      <c r="AB677" s="273" t="s">
        <v>121</v>
      </c>
      <c r="AC677" s="273" t="s">
        <v>127</v>
      </c>
      <c r="AD677" s="273" t="s">
        <v>127</v>
      </c>
      <c r="AE677" s="356">
        <f t="shared" si="128"/>
        <v>0</v>
      </c>
      <c r="AF677" s="356">
        <f t="shared" si="122"/>
        <v>0</v>
      </c>
      <c r="AG677" s="356">
        <f t="shared" si="123"/>
        <v>0</v>
      </c>
    </row>
    <row r="678" spans="1:33" ht="18" x14ac:dyDescent="0.25">
      <c r="A678" s="73"/>
      <c r="B678" s="73"/>
      <c r="C678" s="74" t="s">
        <v>681</v>
      </c>
      <c r="D678" s="74" t="s">
        <v>132</v>
      </c>
      <c r="E678" s="74"/>
      <c r="F678" s="74"/>
      <c r="G678" s="74">
        <v>0</v>
      </c>
      <c r="H678" s="75" t="s">
        <v>133</v>
      </c>
      <c r="I678" s="76"/>
      <c r="J678" s="77"/>
      <c r="K678" s="78"/>
      <c r="L678" s="79">
        <v>0</v>
      </c>
      <c r="M678" s="250" t="s">
        <v>134</v>
      </c>
      <c r="N678" s="337"/>
      <c r="O678" s="269"/>
      <c r="P678" s="346">
        <f t="shared" si="118"/>
        <v>0</v>
      </c>
      <c r="Q678" s="347">
        <f t="shared" si="119"/>
        <v>0</v>
      </c>
      <c r="R678" s="347">
        <f t="shared" si="120"/>
        <v>0</v>
      </c>
      <c r="S678" s="348">
        <f t="shared" si="121"/>
        <v>0</v>
      </c>
      <c r="T678" s="349">
        <f t="shared" si="124"/>
        <v>0</v>
      </c>
      <c r="U678" s="345">
        <f t="shared" si="125"/>
        <v>0</v>
      </c>
      <c r="V678" s="345">
        <f t="shared" si="126"/>
        <v>0</v>
      </c>
      <c r="W678" s="345">
        <f t="shared" si="127"/>
        <v>0</v>
      </c>
      <c r="X678" s="154" t="str">
        <f>""</f>
        <v/>
      </c>
      <c r="Y678" s="355" t="str">
        <f>IF(Tableau_Complet[[#This Row],[ÉLÉMENTS]]="","",Tableau_Complet[[#This Row],[ÉLÉMENTS]])</f>
        <v>Plafonds coupe-feu</v>
      </c>
      <c r="Z678" s="356" t="str">
        <f>IF(Tableau_Complet[[#This Row],[NIVEAU DE PRIORITÉ]]="","",Tableau_Complet[[#This Row],[NIVEAU DE PRIORITÉ]])</f>
        <v>n/a</v>
      </c>
      <c r="AA678" s="356">
        <f>IF(Tableau_Complet[[#This Row],[COÛTS DE REMPLACEMENT (dollars 2024) avant Taxes]]="","",Tableau_Complet[[#This Row],[COÛTS DE REMPLACEMENT (dollars 2024) avant Taxes]])</f>
        <v>0</v>
      </c>
      <c r="AB678" s="273" t="s">
        <v>121</v>
      </c>
      <c r="AC678" s="273" t="s">
        <v>127</v>
      </c>
      <c r="AD678" s="273" t="s">
        <v>127</v>
      </c>
      <c r="AE678" s="356">
        <f t="shared" si="128"/>
        <v>0</v>
      </c>
      <c r="AF678" s="356">
        <f t="shared" si="122"/>
        <v>0</v>
      </c>
      <c r="AG678" s="356">
        <f t="shared" si="123"/>
        <v>0</v>
      </c>
    </row>
    <row r="679" spans="1:33" ht="18" x14ac:dyDescent="0.25">
      <c r="A679" s="73"/>
      <c r="B679" s="73"/>
      <c r="C679" s="74" t="s">
        <v>682</v>
      </c>
      <c r="D679" s="74" t="s">
        <v>132</v>
      </c>
      <c r="E679" s="74"/>
      <c r="F679" s="74"/>
      <c r="G679" s="74">
        <v>0</v>
      </c>
      <c r="H679" s="75" t="s">
        <v>133</v>
      </c>
      <c r="I679" s="76"/>
      <c r="J679" s="77"/>
      <c r="K679" s="78"/>
      <c r="L679" s="79">
        <v>0</v>
      </c>
      <c r="M679" s="250" t="s">
        <v>134</v>
      </c>
      <c r="N679" s="337"/>
      <c r="O679" s="269"/>
      <c r="P679" s="346">
        <f t="shared" si="118"/>
        <v>0</v>
      </c>
      <c r="Q679" s="347">
        <f t="shared" si="119"/>
        <v>0</v>
      </c>
      <c r="R679" s="347">
        <f t="shared" si="120"/>
        <v>0</v>
      </c>
      <c r="S679" s="348">
        <f t="shared" si="121"/>
        <v>0</v>
      </c>
      <c r="T679" s="349">
        <f t="shared" si="124"/>
        <v>0</v>
      </c>
      <c r="U679" s="345">
        <f t="shared" si="125"/>
        <v>0</v>
      </c>
      <c r="V679" s="345">
        <f t="shared" si="126"/>
        <v>0</v>
      </c>
      <c r="W679" s="345">
        <f t="shared" si="127"/>
        <v>0</v>
      </c>
      <c r="X679" s="154" t="str">
        <f>""</f>
        <v/>
      </c>
      <c r="Y679" s="355" t="str">
        <f>IF(Tableau_Complet[[#This Row],[ÉLÉMENTS]]="","",Tableau_Complet[[#This Row],[ÉLÉMENTS]])</f>
        <v>Autres plafonds</v>
      </c>
      <c r="Z679" s="356" t="str">
        <f>IF(Tableau_Complet[[#This Row],[NIVEAU DE PRIORITÉ]]="","",Tableau_Complet[[#This Row],[NIVEAU DE PRIORITÉ]])</f>
        <v>n/a</v>
      </c>
      <c r="AA679" s="356">
        <f>IF(Tableau_Complet[[#This Row],[COÛTS DE REMPLACEMENT (dollars 2024) avant Taxes]]="","",Tableau_Complet[[#This Row],[COÛTS DE REMPLACEMENT (dollars 2024) avant Taxes]])</f>
        <v>0</v>
      </c>
      <c r="AB679" s="273" t="s">
        <v>121</v>
      </c>
      <c r="AC679" s="273" t="s">
        <v>127</v>
      </c>
      <c r="AD679" s="273" t="s">
        <v>127</v>
      </c>
      <c r="AE679" s="356">
        <f t="shared" si="128"/>
        <v>0</v>
      </c>
      <c r="AF679" s="356">
        <f t="shared" si="122"/>
        <v>0</v>
      </c>
      <c r="AG679" s="356">
        <f t="shared" si="123"/>
        <v>0</v>
      </c>
    </row>
    <row r="680" spans="1:33" ht="54" x14ac:dyDescent="0.25">
      <c r="A680" s="73"/>
      <c r="B680" s="73"/>
      <c r="C680" s="74" t="s">
        <v>683</v>
      </c>
      <c r="D680" s="74" t="s">
        <v>132</v>
      </c>
      <c r="E680" s="74"/>
      <c r="F680" s="74"/>
      <c r="G680" s="74">
        <v>0</v>
      </c>
      <c r="H680" s="75" t="s">
        <v>133</v>
      </c>
      <c r="I680" s="76"/>
      <c r="J680" s="77"/>
      <c r="K680" s="78"/>
      <c r="L680" s="79">
        <v>0</v>
      </c>
      <c r="M680" s="250" t="s">
        <v>134</v>
      </c>
      <c r="N680" s="337"/>
      <c r="O680" s="269"/>
      <c r="P680" s="346">
        <f t="shared" si="118"/>
        <v>0</v>
      </c>
      <c r="Q680" s="347">
        <f t="shared" si="119"/>
        <v>0</v>
      </c>
      <c r="R680" s="347">
        <f t="shared" si="120"/>
        <v>0</v>
      </c>
      <c r="S680" s="348">
        <f t="shared" si="121"/>
        <v>0</v>
      </c>
      <c r="T680" s="349">
        <f t="shared" si="124"/>
        <v>0</v>
      </c>
      <c r="U680" s="345">
        <f t="shared" si="125"/>
        <v>0</v>
      </c>
      <c r="V680" s="345">
        <f t="shared" si="126"/>
        <v>0</v>
      </c>
      <c r="W680" s="345">
        <f t="shared" si="127"/>
        <v>0</v>
      </c>
      <c r="X680" s="154" t="str">
        <f>""</f>
        <v/>
      </c>
      <c r="Y680" s="355" t="str">
        <f>IF(Tableau_Complet[[#This Row],[ÉLÉMENTS]]="","",Tableau_Complet[[#This Row],[ÉLÉMENTS]])</f>
        <v>Plafonds suspendus (construction et revêtements)</v>
      </c>
      <c r="Z680" s="356" t="str">
        <f>IF(Tableau_Complet[[#This Row],[NIVEAU DE PRIORITÉ]]="","",Tableau_Complet[[#This Row],[NIVEAU DE PRIORITÉ]])</f>
        <v>n/a</v>
      </c>
      <c r="AA680" s="356">
        <f>IF(Tableau_Complet[[#This Row],[COÛTS DE REMPLACEMENT (dollars 2024) avant Taxes]]="","",Tableau_Complet[[#This Row],[COÛTS DE REMPLACEMENT (dollars 2024) avant Taxes]])</f>
        <v>0</v>
      </c>
      <c r="AB680" s="273" t="s">
        <v>121</v>
      </c>
      <c r="AC680" s="273" t="s">
        <v>127</v>
      </c>
      <c r="AD680" s="273" t="s">
        <v>127</v>
      </c>
      <c r="AE680" s="356">
        <f t="shared" si="128"/>
        <v>0</v>
      </c>
      <c r="AF680" s="356">
        <f t="shared" si="122"/>
        <v>0</v>
      </c>
      <c r="AG680" s="356">
        <f t="shared" si="123"/>
        <v>0</v>
      </c>
    </row>
    <row r="681" spans="1:33" ht="18" x14ac:dyDescent="0.25">
      <c r="A681" s="73"/>
      <c r="B681" s="73"/>
      <c r="C681" s="74"/>
      <c r="D681" s="74"/>
      <c r="E681" s="74"/>
      <c r="F681" s="74"/>
      <c r="G681" s="74"/>
      <c r="H681" s="75"/>
      <c r="I681" s="76"/>
      <c r="J681" s="77"/>
      <c r="K681" s="78"/>
      <c r="L681" s="79"/>
      <c r="M681" s="250"/>
      <c r="N681" s="337"/>
      <c r="O681" s="269"/>
      <c r="P681" s="346">
        <f t="shared" si="118"/>
        <v>0</v>
      </c>
      <c r="Q681" s="347">
        <f t="shared" si="119"/>
        <v>0</v>
      </c>
      <c r="R681" s="347">
        <f t="shared" si="120"/>
        <v>0</v>
      </c>
      <c r="S681" s="348">
        <f t="shared" si="121"/>
        <v>0</v>
      </c>
      <c r="T681" s="349">
        <f t="shared" si="124"/>
        <v>0</v>
      </c>
      <c r="U681" s="345">
        <f t="shared" si="125"/>
        <v>0</v>
      </c>
      <c r="V681" s="345">
        <f t="shared" si="126"/>
        <v>0</v>
      </c>
      <c r="W681" s="345">
        <f t="shared" si="127"/>
        <v>0</v>
      </c>
      <c r="X681" s="154" t="str">
        <f>""</f>
        <v/>
      </c>
      <c r="Y681" s="355" t="str">
        <f>IF(Tableau_Complet[[#This Row],[ÉLÉMENTS]]="","",Tableau_Complet[[#This Row],[ÉLÉMENTS]])</f>
        <v/>
      </c>
      <c r="Z681" s="356" t="str">
        <f>IF(Tableau_Complet[[#This Row],[NIVEAU DE PRIORITÉ]]="","",Tableau_Complet[[#This Row],[NIVEAU DE PRIORITÉ]])</f>
        <v/>
      </c>
      <c r="AA681" s="356" t="str">
        <f>IF(Tableau_Complet[[#This Row],[COÛTS DE REMPLACEMENT (dollars 2024) avant Taxes]]="","",Tableau_Complet[[#This Row],[COÛTS DE REMPLACEMENT (dollars 2024) avant Taxes]])</f>
        <v/>
      </c>
      <c r="AB681" s="273" t="s">
        <v>121</v>
      </c>
      <c r="AC681" s="273" t="s">
        <v>127</v>
      </c>
      <c r="AD681" s="273" t="s">
        <v>127</v>
      </c>
      <c r="AE681" s="356" t="str">
        <f t="shared" si="128"/>
        <v/>
      </c>
      <c r="AF681" s="356" t="str">
        <f t="shared" si="122"/>
        <v/>
      </c>
      <c r="AG681" s="356" t="str">
        <f t="shared" si="123"/>
        <v/>
      </c>
    </row>
    <row r="682" spans="1:33" ht="54" x14ac:dyDescent="0.25">
      <c r="A682" s="124" t="s">
        <v>684</v>
      </c>
      <c r="B682" s="124"/>
      <c r="C682" s="125" t="s">
        <v>685</v>
      </c>
      <c r="D682" s="125"/>
      <c r="E682" s="125"/>
      <c r="F682" s="125"/>
      <c r="G682" s="125"/>
      <c r="H682" s="126"/>
      <c r="I682" s="127"/>
      <c r="J682" s="128"/>
      <c r="K682" s="129"/>
      <c r="L682" s="130"/>
      <c r="M682" s="131"/>
      <c r="N682" s="132">
        <f>SUM(L683:L686)</f>
        <v>0</v>
      </c>
      <c r="O682" s="124"/>
      <c r="P682" s="121">
        <f t="shared" ref="P682:P686" si="129">IF(M682="Urgent",L682,0)</f>
        <v>0</v>
      </c>
      <c r="Q682" s="122">
        <f t="shared" ref="Q682:Q686" si="130">IF(M682="Prioritaire",L682,0)</f>
        <v>0</v>
      </c>
      <c r="R682" s="122">
        <f t="shared" ref="R682:R686" si="131">IF(M682="Requis",L682,0)</f>
        <v>0</v>
      </c>
      <c r="S682" s="123">
        <f t="shared" ref="S682:S686" si="132">IF(M682="Recommandé",L682,0)</f>
        <v>0</v>
      </c>
      <c r="T682" s="133">
        <f t="shared" si="124"/>
        <v>0</v>
      </c>
      <c r="U682" s="134">
        <f t="shared" si="125"/>
        <v>0</v>
      </c>
      <c r="V682" s="134">
        <f t="shared" si="126"/>
        <v>0</v>
      </c>
      <c r="W682" s="134">
        <f t="shared" si="127"/>
        <v>0</v>
      </c>
      <c r="X682" s="135" t="str">
        <f>""</f>
        <v/>
      </c>
      <c r="Y682" s="136" t="str">
        <f>IF(Tableau_Complet[[#This Row],[ÉLÉMENTS]]="","",Tableau_Complet[[#This Row],[ÉLÉMENTS]])</f>
        <v>SYSTÈME DE CHAUFFAGE (EAU CHAUDE, AIR PULSÉ)</v>
      </c>
      <c r="Z682" s="135" t="str">
        <f>IF(Tableau_Complet[[#This Row],[NIVEAU DE PRIORITÉ]]="","",Tableau_Complet[[#This Row],[NIVEAU DE PRIORITÉ]])</f>
        <v/>
      </c>
      <c r="AA682" s="135" t="str">
        <f>IF(Tableau_Complet[[#This Row],[COÛTS DE REMPLACEMENT (dollars 2024) avant Taxes]]="","",Tableau_Complet[[#This Row],[COÛTS DE REMPLACEMENT (dollars 2024) avant Taxes]])</f>
        <v/>
      </c>
      <c r="AB682" s="135" t="s">
        <v>121</v>
      </c>
      <c r="AC682" s="135" t="s">
        <v>121</v>
      </c>
      <c r="AD682" s="135" t="s">
        <v>121</v>
      </c>
      <c r="AE682" s="135" t="str">
        <f t="shared" si="128"/>
        <v/>
      </c>
      <c r="AF682" s="135" t="str">
        <f t="shared" si="122"/>
        <v/>
      </c>
      <c r="AG682" s="135" t="str">
        <f t="shared" si="123"/>
        <v/>
      </c>
    </row>
    <row r="683" spans="1:33" ht="36" x14ac:dyDescent="0.25">
      <c r="A683" s="73"/>
      <c r="B683" s="73"/>
      <c r="C683" s="74" t="s">
        <v>686</v>
      </c>
      <c r="D683" s="74" t="s">
        <v>154</v>
      </c>
      <c r="E683" s="74"/>
      <c r="F683" s="74"/>
      <c r="G683" s="74">
        <v>0</v>
      </c>
      <c r="H683" s="75" t="s">
        <v>133</v>
      </c>
      <c r="I683" s="76"/>
      <c r="J683" s="77"/>
      <c r="K683" s="78"/>
      <c r="L683" s="79">
        <v>0</v>
      </c>
      <c r="M683" s="250" t="s">
        <v>134</v>
      </c>
      <c r="N683" s="338"/>
      <c r="O683" s="269"/>
      <c r="P683" s="346">
        <f>IF(M683="Urgent",L683,0)</f>
        <v>0</v>
      </c>
      <c r="Q683" s="347">
        <f>IF(M683="Prioritaire",L683,0)</f>
        <v>0</v>
      </c>
      <c r="R683" s="347">
        <f>IF(M683="Requis",L683,0)</f>
        <v>0</v>
      </c>
      <c r="S683" s="348">
        <f>IF(M683="Recommandé",L683,0)</f>
        <v>0</v>
      </c>
      <c r="T683" s="349">
        <f t="shared" si="124"/>
        <v>0</v>
      </c>
      <c r="U683" s="345">
        <f t="shared" si="125"/>
        <v>0</v>
      </c>
      <c r="V683" s="345">
        <f t="shared" si="126"/>
        <v>0</v>
      </c>
      <c r="W683" s="345">
        <f t="shared" si="127"/>
        <v>0</v>
      </c>
      <c r="X683" s="154" t="str">
        <f>""</f>
        <v/>
      </c>
      <c r="Y683" s="355" t="str">
        <f>IF(Tableau_Complet[[#This Row],[ÉLÉMENTS]]="","",Tableau_Complet[[#This Row],[ÉLÉMENTS]])</f>
        <v>Système (chaudière, cheminée, contrôle}</v>
      </c>
      <c r="Z683" s="356" t="str">
        <f>IF(Tableau_Complet[[#This Row],[NIVEAU DE PRIORITÉ]]="","",Tableau_Complet[[#This Row],[NIVEAU DE PRIORITÉ]])</f>
        <v>n/a</v>
      </c>
      <c r="AA683" s="356">
        <f>IF(Tableau_Complet[[#This Row],[COÛTS DE REMPLACEMENT (dollars 2024) avant Taxes]]="","",Tableau_Complet[[#This Row],[COÛTS DE REMPLACEMENT (dollars 2024) avant Taxes]])</f>
        <v>0</v>
      </c>
      <c r="AB683" s="273" t="s">
        <v>121</v>
      </c>
      <c r="AC683" s="273" t="s">
        <v>127</v>
      </c>
      <c r="AD683" s="273" t="s">
        <v>127</v>
      </c>
      <c r="AE683" s="356">
        <f t="shared" si="128"/>
        <v>0</v>
      </c>
      <c r="AF683" s="356">
        <f t="shared" si="122"/>
        <v>0</v>
      </c>
      <c r="AG683" s="356">
        <f t="shared" si="123"/>
        <v>0</v>
      </c>
    </row>
    <row r="684" spans="1:33" ht="54" x14ac:dyDescent="0.25">
      <c r="A684" s="73"/>
      <c r="B684" s="73"/>
      <c r="C684" s="74" t="s">
        <v>687</v>
      </c>
      <c r="D684" s="74" t="s">
        <v>154</v>
      </c>
      <c r="E684" s="74"/>
      <c r="F684" s="74"/>
      <c r="G684" s="74">
        <v>0</v>
      </c>
      <c r="H684" s="75" t="s">
        <v>133</v>
      </c>
      <c r="I684" s="76"/>
      <c r="J684" s="77"/>
      <c r="K684" s="78"/>
      <c r="L684" s="79">
        <v>0</v>
      </c>
      <c r="M684" s="250" t="s">
        <v>134</v>
      </c>
      <c r="N684" s="338"/>
      <c r="O684" s="269"/>
      <c r="P684" s="346">
        <f>IF(M684="Urgent",L684,0)</f>
        <v>0</v>
      </c>
      <c r="Q684" s="347">
        <f>IF(M684="Prioritaire",L684,0)</f>
        <v>0</v>
      </c>
      <c r="R684" s="347">
        <f>IF(M684="Requis",L684,0)</f>
        <v>0</v>
      </c>
      <c r="S684" s="348">
        <f>IF(M684="Recommandé",L684,0)</f>
        <v>0</v>
      </c>
      <c r="T684" s="349">
        <f t="shared" si="124"/>
        <v>0</v>
      </c>
      <c r="U684" s="345">
        <f t="shared" si="125"/>
        <v>0</v>
      </c>
      <c r="V684" s="345">
        <f t="shared" si="126"/>
        <v>0</v>
      </c>
      <c r="W684" s="345">
        <f t="shared" si="127"/>
        <v>0</v>
      </c>
      <c r="X684" s="154" t="str">
        <f>""</f>
        <v/>
      </c>
      <c r="Y684" s="355" t="str">
        <f>IF(Tableau_Complet[[#This Row],[ÉLÉMENTS]]="","",Tableau_Complet[[#This Row],[ÉLÉMENTS]])</f>
        <v>Système de distribution de chauffage</v>
      </c>
      <c r="Z684" s="356" t="str">
        <f>IF(Tableau_Complet[[#This Row],[NIVEAU DE PRIORITÉ]]="","",Tableau_Complet[[#This Row],[NIVEAU DE PRIORITÉ]])</f>
        <v>n/a</v>
      </c>
      <c r="AA684" s="356">
        <f>IF(Tableau_Complet[[#This Row],[COÛTS DE REMPLACEMENT (dollars 2024) avant Taxes]]="","",Tableau_Complet[[#This Row],[COÛTS DE REMPLACEMENT (dollars 2024) avant Taxes]])</f>
        <v>0</v>
      </c>
      <c r="AB684" s="273" t="s">
        <v>121</v>
      </c>
      <c r="AC684" s="273" t="s">
        <v>127</v>
      </c>
      <c r="AD684" s="273" t="s">
        <v>127</v>
      </c>
      <c r="AE684" s="356">
        <f t="shared" si="128"/>
        <v>0</v>
      </c>
      <c r="AF684" s="356">
        <f t="shared" si="122"/>
        <v>0</v>
      </c>
      <c r="AG684" s="356">
        <f t="shared" si="123"/>
        <v>0</v>
      </c>
    </row>
    <row r="685" spans="1:33" ht="18" x14ac:dyDescent="0.25">
      <c r="A685" s="73"/>
      <c r="B685" s="73"/>
      <c r="C685" s="87"/>
      <c r="D685" s="87"/>
      <c r="E685" s="74"/>
      <c r="F685" s="74"/>
      <c r="G685" s="74"/>
      <c r="H685" s="75"/>
      <c r="I685" s="76"/>
      <c r="J685" s="77"/>
      <c r="K685" s="78"/>
      <c r="L685" s="79"/>
      <c r="M685" s="251"/>
      <c r="N685" s="338"/>
      <c r="O685" s="269"/>
      <c r="P685" s="346">
        <f t="shared" si="129"/>
        <v>0</v>
      </c>
      <c r="Q685" s="347">
        <f t="shared" si="130"/>
        <v>0</v>
      </c>
      <c r="R685" s="347">
        <f t="shared" si="131"/>
        <v>0</v>
      </c>
      <c r="S685" s="348">
        <f t="shared" si="132"/>
        <v>0</v>
      </c>
      <c r="T685" s="349">
        <f t="shared" si="124"/>
        <v>0</v>
      </c>
      <c r="U685" s="345">
        <f t="shared" si="125"/>
        <v>0</v>
      </c>
      <c r="V685" s="345">
        <f t="shared" si="126"/>
        <v>0</v>
      </c>
      <c r="W685" s="345">
        <f t="shared" si="127"/>
        <v>0</v>
      </c>
      <c r="X685" s="154" t="str">
        <f>""</f>
        <v/>
      </c>
      <c r="Y685" s="355" t="str">
        <f>IF(Tableau_Complet[[#This Row],[ÉLÉMENTS]]="","",Tableau_Complet[[#This Row],[ÉLÉMENTS]])</f>
        <v/>
      </c>
      <c r="Z685" s="356" t="str">
        <f>IF(Tableau_Complet[[#This Row],[NIVEAU DE PRIORITÉ]]="","",Tableau_Complet[[#This Row],[NIVEAU DE PRIORITÉ]])</f>
        <v/>
      </c>
      <c r="AA685" s="356" t="str">
        <f>IF(Tableau_Complet[[#This Row],[COÛTS DE REMPLACEMENT (dollars 2024) avant Taxes]]="","",Tableau_Complet[[#This Row],[COÛTS DE REMPLACEMENT (dollars 2024) avant Taxes]])</f>
        <v/>
      </c>
      <c r="AB685" s="273" t="s">
        <v>121</v>
      </c>
      <c r="AC685" s="273" t="s">
        <v>127</v>
      </c>
      <c r="AD685" s="273" t="s">
        <v>127</v>
      </c>
      <c r="AE685" s="356" t="str">
        <f t="shared" si="128"/>
        <v/>
      </c>
      <c r="AF685" s="356" t="str">
        <f t="shared" si="122"/>
        <v/>
      </c>
      <c r="AG685" s="356" t="str">
        <f t="shared" si="123"/>
        <v/>
      </c>
    </row>
    <row r="686" spans="1:33" ht="18" x14ac:dyDescent="0.25">
      <c r="A686" s="73"/>
      <c r="B686" s="73"/>
      <c r="C686" s="87"/>
      <c r="D686" s="87"/>
      <c r="E686" s="74"/>
      <c r="F686" s="74"/>
      <c r="G686" s="74"/>
      <c r="H686" s="75"/>
      <c r="I686" s="76"/>
      <c r="J686" s="77"/>
      <c r="K686" s="78"/>
      <c r="L686" s="79"/>
      <c r="M686" s="250"/>
      <c r="N686" s="337"/>
      <c r="O686" s="269"/>
      <c r="P686" s="352">
        <f t="shared" si="129"/>
        <v>0</v>
      </c>
      <c r="Q686" s="353">
        <f t="shared" si="130"/>
        <v>0</v>
      </c>
      <c r="R686" s="353">
        <f t="shared" si="131"/>
        <v>0</v>
      </c>
      <c r="S686" s="354">
        <f t="shared" si="132"/>
        <v>0</v>
      </c>
      <c r="T686" s="349">
        <f t="shared" si="124"/>
        <v>0</v>
      </c>
      <c r="U686" s="345">
        <f t="shared" si="125"/>
        <v>0</v>
      </c>
      <c r="V686" s="345">
        <f t="shared" si="126"/>
        <v>0</v>
      </c>
      <c r="W686" s="345">
        <f t="shared" si="127"/>
        <v>0</v>
      </c>
      <c r="X686" s="154" t="str">
        <f>""</f>
        <v/>
      </c>
      <c r="Y686" s="355" t="str">
        <f>IF(Tableau_Complet[[#This Row],[ÉLÉMENTS]]="","",Tableau_Complet[[#This Row],[ÉLÉMENTS]])</f>
        <v/>
      </c>
      <c r="Z686" s="356" t="str">
        <f>IF(Tableau_Complet[[#This Row],[NIVEAU DE PRIORITÉ]]="","",Tableau_Complet[[#This Row],[NIVEAU DE PRIORITÉ]])</f>
        <v/>
      </c>
      <c r="AA686" s="356" t="str">
        <f>IF(Tableau_Complet[[#This Row],[COÛTS DE REMPLACEMENT (dollars 2024) avant Taxes]]="","",Tableau_Complet[[#This Row],[COÛTS DE REMPLACEMENT (dollars 2024) avant Taxes]])</f>
        <v/>
      </c>
      <c r="AB686" s="273" t="s">
        <v>121</v>
      </c>
      <c r="AC686" s="273" t="s">
        <v>127</v>
      </c>
      <c r="AD686" s="273" t="s">
        <v>127</v>
      </c>
      <c r="AE686" s="356" t="str">
        <f t="shared" si="128"/>
        <v/>
      </c>
      <c r="AF686" s="356" t="str">
        <f t="shared" si="122"/>
        <v/>
      </c>
      <c r="AG686" s="356" t="str">
        <f t="shared" si="123"/>
        <v/>
      </c>
    </row>
    <row r="687" spans="1:33" x14ac:dyDescent="0.25">
      <c r="O687" s="8"/>
      <c r="P687" s="8"/>
      <c r="Q687" s="8"/>
      <c r="R687" s="8"/>
      <c r="S687" s="8"/>
      <c r="T687" s="8"/>
      <c r="U687" s="8"/>
      <c r="V687" s="8"/>
    </row>
    <row r="688" spans="1:33" ht="15.75" thickBot="1" x14ac:dyDescent="0.3">
      <c r="L688"/>
      <c r="M688"/>
      <c r="O688" s="8"/>
      <c r="P688" s="8"/>
      <c r="Q688" s="8"/>
      <c r="R688" s="8"/>
      <c r="S688" s="8"/>
      <c r="T688" s="8"/>
      <c r="U688" s="8"/>
      <c r="V688" s="8"/>
    </row>
    <row r="689" spans="1:22" ht="25.5" thickBot="1" x14ac:dyDescent="0.3">
      <c r="A689" s="34"/>
      <c r="B689" s="33"/>
      <c r="C689" s="33"/>
      <c r="D689" s="33"/>
      <c r="E689" s="33"/>
      <c r="F689" s="35"/>
      <c r="G689" s="207"/>
      <c r="H689" s="208"/>
      <c r="I689" s="208"/>
      <c r="J689" s="209" t="s">
        <v>688</v>
      </c>
      <c r="K689" s="210"/>
      <c r="L689" s="211"/>
      <c r="M689" s="13"/>
      <c r="N689" s="203" t="s">
        <v>689</v>
      </c>
      <c r="O689" s="204">
        <f t="shared" ref="O689:V689" si="133">SUM(O8:O688)</f>
        <v>0</v>
      </c>
      <c r="P689" s="205">
        <f t="shared" si="133"/>
        <v>0</v>
      </c>
      <c r="Q689" s="205">
        <f t="shared" si="133"/>
        <v>0</v>
      </c>
      <c r="R689" s="206">
        <f t="shared" si="133"/>
        <v>0</v>
      </c>
      <c r="S689" s="205">
        <f t="shared" si="133"/>
        <v>0</v>
      </c>
      <c r="T689" s="205">
        <f t="shared" si="133"/>
        <v>0</v>
      </c>
      <c r="U689" s="205">
        <f t="shared" si="133"/>
        <v>0</v>
      </c>
      <c r="V689" s="206">
        <f t="shared" si="133"/>
        <v>0</v>
      </c>
    </row>
    <row r="690" spans="1:22" ht="24.75" x14ac:dyDescent="0.25">
      <c r="G690" s="212"/>
      <c r="H690" s="213"/>
      <c r="I690" s="213"/>
      <c r="J690" s="213"/>
      <c r="K690" s="214">
        <f>SUM(K691:K697)</f>
        <v>0</v>
      </c>
      <c r="L690" s="215"/>
      <c r="M690"/>
      <c r="O690" s="8"/>
      <c r="P690" s="8"/>
      <c r="Q690" s="8"/>
      <c r="R690" s="8"/>
      <c r="S690" s="8"/>
      <c r="T690" s="8"/>
      <c r="U690" s="8"/>
      <c r="V690" s="8"/>
    </row>
    <row r="691" spans="1:22" ht="22.5" x14ac:dyDescent="0.3">
      <c r="G691" s="212"/>
      <c r="H691" s="216"/>
      <c r="I691" s="216"/>
      <c r="J691" s="217" t="s">
        <v>690</v>
      </c>
      <c r="K691" s="218">
        <f>S689</f>
        <v>0</v>
      </c>
      <c r="L691" s="215"/>
      <c r="M691"/>
      <c r="O691" s="8"/>
      <c r="P691" s="8"/>
      <c r="Q691" s="8"/>
      <c r="R691" s="8"/>
      <c r="S691" s="8"/>
      <c r="T691" s="8"/>
      <c r="U691" s="8"/>
      <c r="V691" s="36"/>
    </row>
    <row r="692" spans="1:22" ht="22.5" x14ac:dyDescent="0.3">
      <c r="G692" s="212"/>
      <c r="H692" s="216"/>
      <c r="I692" s="216"/>
      <c r="J692" s="216"/>
      <c r="K692" s="219"/>
      <c r="L692" s="215"/>
      <c r="M692"/>
      <c r="O692" s="8"/>
      <c r="P692" s="8"/>
      <c r="Q692" s="8"/>
      <c r="R692" s="8"/>
      <c r="S692" s="8"/>
      <c r="T692" s="8"/>
      <c r="U692" s="8"/>
      <c r="V692" s="8"/>
    </row>
    <row r="693" spans="1:22" ht="22.5" x14ac:dyDescent="0.3">
      <c r="G693" s="212"/>
      <c r="H693" s="216"/>
      <c r="I693" s="216"/>
      <c r="J693" s="217" t="s">
        <v>691</v>
      </c>
      <c r="K693" s="218">
        <f>T689</f>
        <v>0</v>
      </c>
      <c r="L693" s="215"/>
      <c r="M693"/>
      <c r="O693" s="8"/>
      <c r="P693" s="8"/>
      <c r="Q693" s="8"/>
      <c r="R693" s="8"/>
      <c r="S693" s="8"/>
      <c r="T693" s="8"/>
      <c r="U693" s="8"/>
      <c r="V693" s="8"/>
    </row>
    <row r="694" spans="1:22" ht="22.5" x14ac:dyDescent="0.3">
      <c r="G694" s="212"/>
      <c r="H694" s="216"/>
      <c r="I694" s="216"/>
      <c r="J694" s="216"/>
      <c r="K694" s="219"/>
      <c r="L694" s="215"/>
      <c r="M694"/>
      <c r="O694" s="8"/>
      <c r="P694" s="8"/>
      <c r="Q694" s="8"/>
      <c r="R694" s="8"/>
      <c r="S694" s="8"/>
      <c r="T694" s="8"/>
      <c r="U694" s="8"/>
      <c r="V694" s="8"/>
    </row>
    <row r="695" spans="1:22" ht="22.5" x14ac:dyDescent="0.3">
      <c r="G695" s="212"/>
      <c r="H695" s="216"/>
      <c r="I695" s="216"/>
      <c r="J695" s="217" t="s">
        <v>692</v>
      </c>
      <c r="K695" s="218">
        <f>U689</f>
        <v>0</v>
      </c>
      <c r="L695" s="220"/>
      <c r="M695" s="37"/>
    </row>
    <row r="696" spans="1:22" ht="22.5" x14ac:dyDescent="0.3">
      <c r="G696" s="212"/>
      <c r="H696" s="216"/>
      <c r="I696" s="216"/>
      <c r="J696" s="216"/>
      <c r="K696" s="219"/>
      <c r="L696" s="215"/>
      <c r="M696"/>
      <c r="O696" s="8"/>
      <c r="P696" s="8"/>
      <c r="Q696" s="8"/>
      <c r="R696" s="8"/>
      <c r="S696" s="8"/>
      <c r="T696" s="8"/>
      <c r="U696" s="8"/>
      <c r="V696" s="8"/>
    </row>
    <row r="697" spans="1:22" ht="22.5" x14ac:dyDescent="0.3">
      <c r="G697" s="212"/>
      <c r="H697" s="216"/>
      <c r="I697" s="216"/>
      <c r="J697" s="217" t="s">
        <v>693</v>
      </c>
      <c r="K697" s="218">
        <f>V689</f>
        <v>0</v>
      </c>
      <c r="L697" s="220"/>
      <c r="M697" s="37"/>
    </row>
    <row r="698" spans="1:22" ht="22.5" x14ac:dyDescent="0.3">
      <c r="G698" s="221"/>
      <c r="H698" s="222"/>
      <c r="I698" s="222"/>
      <c r="J698" s="223"/>
      <c r="K698" s="224"/>
      <c r="L698" s="225"/>
      <c r="M698" s="37"/>
    </row>
    <row r="699" spans="1:22" x14ac:dyDescent="0.25">
      <c r="G699" s="226"/>
      <c r="H699" s="227"/>
      <c r="I699" s="227"/>
      <c r="J699" s="227"/>
      <c r="K699" s="227"/>
      <c r="L699" s="228"/>
      <c r="M699" s="37"/>
    </row>
    <row r="700" spans="1:22" ht="22.5" x14ac:dyDescent="0.3">
      <c r="G700" s="212"/>
      <c r="H700" s="308"/>
      <c r="I700" s="308"/>
      <c r="J700" s="309" t="s">
        <v>694</v>
      </c>
      <c r="K700" s="310">
        <f>O689+P689</f>
        <v>0</v>
      </c>
      <c r="L700" s="215"/>
      <c r="M700"/>
      <c r="O700" s="8"/>
      <c r="P700" s="8"/>
      <c r="Q700" s="8"/>
      <c r="R700" s="8"/>
      <c r="S700" s="8"/>
      <c r="T700" s="8"/>
      <c r="U700" s="8"/>
      <c r="V700" s="8"/>
    </row>
    <row r="701" spans="1:22" ht="23.25" thickBot="1" x14ac:dyDescent="0.35">
      <c r="G701" s="229"/>
      <c r="H701" s="230"/>
      <c r="I701" s="230"/>
      <c r="J701" s="230"/>
      <c r="K701" s="231"/>
      <c r="L701" s="232"/>
      <c r="M701"/>
      <c r="O701" s="8"/>
      <c r="P701" s="8"/>
      <c r="Q701" s="8"/>
      <c r="R701" s="8"/>
      <c r="S701" s="8"/>
      <c r="T701" s="8"/>
      <c r="U701" s="8"/>
      <c r="V701" s="8"/>
    </row>
    <row r="703" spans="1:22" ht="24.75" x14ac:dyDescent="0.25">
      <c r="A703" s="34"/>
      <c r="B703" s="33"/>
      <c r="C703" s="33"/>
      <c r="D703" s="33"/>
      <c r="E703" s="33"/>
      <c r="F703" s="35"/>
      <c r="G703" s="38"/>
      <c r="H703" s="39"/>
      <c r="I703" s="39"/>
      <c r="J703" s="40"/>
      <c r="K703" s="41"/>
      <c r="L703" s="13"/>
      <c r="M703" s="13"/>
      <c r="N703" s="20"/>
      <c r="O703" s="6"/>
      <c r="P703" s="6"/>
      <c r="Q703" s="6"/>
      <c r="R703" s="6"/>
      <c r="S703" s="6"/>
      <c r="T703" s="6"/>
      <c r="U703" s="6"/>
      <c r="V703" s="6"/>
    </row>
    <row r="713" spans="12:13" x14ac:dyDescent="0.25">
      <c r="L713" s="1" t="s">
        <v>126</v>
      </c>
      <c r="M713" s="1"/>
    </row>
    <row r="714" spans="12:13" x14ac:dyDescent="0.25">
      <c r="L714" s="1" t="s">
        <v>160</v>
      </c>
      <c r="M714" s="1"/>
    </row>
    <row r="715" spans="12:13" x14ac:dyDescent="0.25">
      <c r="L715" s="1" t="s">
        <v>129</v>
      </c>
      <c r="M715" s="1"/>
    </row>
    <row r="716" spans="12:13" x14ac:dyDescent="0.25">
      <c r="L716" s="1" t="s">
        <v>146</v>
      </c>
      <c r="M716" s="1"/>
    </row>
    <row r="717" spans="12:13" x14ac:dyDescent="0.25">
      <c r="L717" s="1" t="s">
        <v>695</v>
      </c>
      <c r="M717" s="1"/>
    </row>
  </sheetData>
  <mergeCells count="1">
    <mergeCell ref="A3:L3"/>
  </mergeCells>
  <phoneticPr fontId="7" type="noConversion"/>
  <conditionalFormatting sqref="M7:N254 M257:N423 M426:N427 M430:N431 M434:N435 M438:N439 M442:N443 M446:N447 M450:N451 M454:N455 M458:N459 M462:N469 M472:N473 M477:N478 M481:N482 M485:N486 M489:N490 M493:N494 M497:N498 M501:N503 M506:N507 M686:N686">
    <cfRule type="containsText" dxfId="7" priority="5" operator="containsText" text="Urgent">
      <formula>NOT(ISERROR(SEARCH("Urgent",M7)))</formula>
    </cfRule>
    <cfRule type="containsText" dxfId="6" priority="6" operator="containsText" text="Prioritaire">
      <formula>NOT(ISERROR(SEARCH("Prioritaire",M7)))</formula>
    </cfRule>
    <cfRule type="containsText" dxfId="5" priority="7" operator="containsText" text="Requis">
      <formula>NOT(ISERROR(SEARCH("Requis",M7)))</formula>
    </cfRule>
    <cfRule type="containsText" dxfId="4" priority="8" operator="containsText" text="Recommandé">
      <formula>NOT(ISERROR(SEARCH("Recommandé",M7)))</formula>
    </cfRule>
  </conditionalFormatting>
  <conditionalFormatting sqref="M509:N550 M551:M565 N552:N565 M566:N682 M683:M684">
    <cfRule type="containsText" dxfId="3" priority="1" operator="containsText" text="Urgent">
      <formula>NOT(ISERROR(SEARCH("Urgent",M509)))</formula>
    </cfRule>
    <cfRule type="containsText" dxfId="2" priority="2" operator="containsText" text="Prioritaire">
      <formula>NOT(ISERROR(SEARCH("Prioritaire",M509)))</formula>
    </cfRule>
    <cfRule type="containsText" dxfId="1" priority="3" operator="containsText" text="Requis">
      <formula>NOT(ISERROR(SEARCH("Requis",M509)))</formula>
    </cfRule>
    <cfRule type="containsText" dxfId="0" priority="4" operator="containsText" text="Recommandé">
      <formula>NOT(ISERROR(SEARCH("Recommandé",M509)))</formula>
    </cfRule>
  </conditionalFormatting>
  <dataValidations count="1">
    <dataValidation type="list" allowBlank="1" showInputMessage="1" showErrorMessage="1" sqref="AB7:AD686" xr:uid="{50E21DC4-E642-4B38-91DD-55C3B33DE11B}">
      <formula1>"Oui,Non"</formula1>
    </dataValidation>
  </dataValidations>
  <pageMargins left="0.51181102362204722" right="0.51181102362204722" top="0.74803149606299213" bottom="0.74803149606299213" header="0.31496062992125984" footer="0.31496062992125984"/>
  <pageSetup scale="23" fitToHeight="0" orientation="portrait" r:id="rId1"/>
  <headerFooter scaleWithDoc="0">
    <oddFooter>&amp;L&amp;9Préparé par ALTE Coop
&amp;D&amp;R&amp;9Page &amp;P de &amp;N</oddFooter>
  </headerFooter>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82FEB6B5-02F0-4EA5-A959-7E860BCC7271}">
          <x14:formula1>
            <xm:f>Données!$B$2:$B$5</xm:f>
          </x14:formula1>
          <xm:sqref>M8:M10</xm:sqref>
        </x14:dataValidation>
        <x14:dataValidation type="list" allowBlank="1" showInputMessage="1" showErrorMessage="1" xr:uid="{20EE46A9-FB0B-48A9-B40A-AEFCCB62C9F8}">
          <x14:formula1>
            <xm:f>Données!$B$2:$B$6</xm:f>
          </x14:formula1>
          <xm:sqref>M11:M686</xm:sqref>
        </x14:dataValidation>
        <x14:dataValidation type="list" allowBlank="1" showInputMessage="1" showErrorMessage="1" xr:uid="{5842237F-C815-4995-92B9-E624765F524F}">
          <x14:formula1>
            <xm:f>Données!$A$2:$A$7</xm:f>
          </x14:formula1>
          <xm:sqref>D8:D686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4909-D25A-4734-BB52-E064C67E189E}">
  <dimension ref="A1:E32"/>
  <sheetViews>
    <sheetView workbookViewId="0">
      <selection activeCell="F7" sqref="F7"/>
    </sheetView>
  </sheetViews>
  <sheetFormatPr baseColWidth="10" defaultColWidth="11.42578125" defaultRowHeight="15" x14ac:dyDescent="0.25"/>
  <cols>
    <col min="1" max="1" width="21" bestFit="1" customWidth="1"/>
    <col min="2" max="4" width="23.85546875" bestFit="1" customWidth="1"/>
  </cols>
  <sheetData>
    <row r="1" spans="1:4" s="374" customFormat="1" ht="174.95" customHeight="1" x14ac:dyDescent="0.25"/>
    <row r="2" spans="1:4" s="59" customFormat="1" x14ac:dyDescent="0.25"/>
    <row r="3" spans="1:4" s="59" customFormat="1" x14ac:dyDescent="0.25"/>
    <row r="4" spans="1:4" s="59" customFormat="1" x14ac:dyDescent="0.25"/>
    <row r="9" spans="1:4" x14ac:dyDescent="0.25">
      <c r="A9" s="9" t="s">
        <v>696</v>
      </c>
      <c r="B9" t="s">
        <v>697</v>
      </c>
      <c r="C9" t="s">
        <v>698</v>
      </c>
      <c r="D9" t="s">
        <v>699</v>
      </c>
    </row>
    <row r="10" spans="1:4" x14ac:dyDescent="0.25">
      <c r="A10" s="10" t="s">
        <v>132</v>
      </c>
      <c r="B10" s="11">
        <v>0</v>
      </c>
      <c r="C10" s="11">
        <v>0</v>
      </c>
      <c r="D10" s="11">
        <v>0</v>
      </c>
    </row>
    <row r="11" spans="1:4" x14ac:dyDescent="0.25">
      <c r="A11" s="10" t="s">
        <v>581</v>
      </c>
      <c r="B11" s="11">
        <v>0</v>
      </c>
      <c r="C11" s="11">
        <v>0</v>
      </c>
      <c r="D11" s="11">
        <v>0</v>
      </c>
    </row>
    <row r="12" spans="1:4" x14ac:dyDescent="0.25">
      <c r="A12" s="10" t="s">
        <v>154</v>
      </c>
      <c r="B12" s="11">
        <v>0</v>
      </c>
      <c r="C12" s="11">
        <v>0</v>
      </c>
      <c r="D12" s="11">
        <v>0</v>
      </c>
    </row>
    <row r="13" spans="1:4" x14ac:dyDescent="0.25">
      <c r="A13" s="10" t="s">
        <v>125</v>
      </c>
      <c r="B13" s="11">
        <v>0</v>
      </c>
      <c r="C13" s="11">
        <v>0</v>
      </c>
      <c r="D13" s="11">
        <v>0</v>
      </c>
    </row>
    <row r="14" spans="1:4" x14ac:dyDescent="0.25">
      <c r="A14" s="10" t="s">
        <v>773</v>
      </c>
      <c r="B14" s="11">
        <v>0</v>
      </c>
      <c r="C14" s="11">
        <v>0</v>
      </c>
      <c r="D14" s="11">
        <v>0</v>
      </c>
    </row>
    <row r="19" spans="1:5" x14ac:dyDescent="0.25">
      <c r="A19" s="10" t="s">
        <v>701</v>
      </c>
      <c r="B19" s="316">
        <f>E19*GETPIVOTDATA("Somme de Coûts option 1",$A$9)</f>
        <v>0</v>
      </c>
      <c r="C19" s="316">
        <f t="shared" ref="C19:D19" si="0">F19*GETPIVOTDATA("Somme de Coûts option 1",$A$9)</f>
        <v>0</v>
      </c>
      <c r="D19" s="316">
        <f t="shared" si="0"/>
        <v>0</v>
      </c>
      <c r="E19" s="317">
        <v>0.05</v>
      </c>
    </row>
    <row r="20" spans="1:5" x14ac:dyDescent="0.25">
      <c r="B20" s="316"/>
      <c r="C20" s="316"/>
      <c r="D20" s="316"/>
      <c r="E20" s="317"/>
    </row>
    <row r="21" spans="1:5" x14ac:dyDescent="0.25">
      <c r="A21" s="10" t="s">
        <v>702</v>
      </c>
      <c r="B21" s="316">
        <f>(GETPIVOTDATA("Somme de Coûts option 1",$A$9)+B19)*E21</f>
        <v>0</v>
      </c>
      <c r="C21" s="316">
        <f>(GETPIVOTDATA("Somme de Coûts option 2",$A$9)+C19)*E21</f>
        <v>0</v>
      </c>
      <c r="D21" s="316">
        <f>(GETPIVOTDATA("Somme de Coûts option 3",$A$9)+D19)*E22</f>
        <v>0</v>
      </c>
      <c r="E21" s="317">
        <v>0.1</v>
      </c>
    </row>
    <row r="22" spans="1:5" x14ac:dyDescent="0.25">
      <c r="A22" s="10" t="s">
        <v>703</v>
      </c>
      <c r="B22" s="316">
        <f>(GETPIVOTDATA("Somme de Coûts option 1",$A$9)+B19)*E22</f>
        <v>0</v>
      </c>
      <c r="C22" s="316">
        <f>(GETPIVOTDATA("Somme de Coûts option 1",$A$9)+C19)*E22</f>
        <v>0</v>
      </c>
      <c r="D22" s="316">
        <f>(GETPIVOTDATA("Somme de Coûts option 1",$A$9)+D19)*E22</f>
        <v>0</v>
      </c>
      <c r="E22" s="317">
        <v>0.3</v>
      </c>
    </row>
    <row r="23" spans="1:5" x14ac:dyDescent="0.25">
      <c r="A23" s="10" t="s">
        <v>704</v>
      </c>
      <c r="B23" s="316">
        <f>(GETPIVOTDATA("Somme de Coûts option 1",$A$9)+B22)*E23</f>
        <v>0</v>
      </c>
      <c r="C23" s="316">
        <f>(GETPIVOTDATA("Somme de Coûts option 1",$A$9)+C22)*E23</f>
        <v>0</v>
      </c>
      <c r="D23" s="316">
        <f>(GETPIVOTDATA("Somme de Coûts option 1",$A$9)+D22)*E23</f>
        <v>0</v>
      </c>
      <c r="E23" s="317">
        <v>0.15</v>
      </c>
    </row>
    <row r="24" spans="1:5" x14ac:dyDescent="0.25">
      <c r="B24" s="316"/>
      <c r="C24" s="316"/>
      <c r="D24" s="316"/>
      <c r="E24" s="317"/>
    </row>
    <row r="25" spans="1:5" x14ac:dyDescent="0.25">
      <c r="A25" s="10" t="s">
        <v>705</v>
      </c>
      <c r="B25" s="318">
        <f>SUM(B15:B23)</f>
        <v>0</v>
      </c>
      <c r="C25" s="318">
        <f>SUM(C15:C23)</f>
        <v>0</v>
      </c>
      <c r="D25" s="318">
        <f>SUM(D15:D23)</f>
        <v>0</v>
      </c>
      <c r="E25" s="317"/>
    </row>
    <row r="26" spans="1:5" x14ac:dyDescent="0.25">
      <c r="A26" s="10" t="s">
        <v>706</v>
      </c>
      <c r="B26" s="316">
        <f>B25*E26</f>
        <v>0</v>
      </c>
      <c r="C26" s="316">
        <f>C25*E26</f>
        <v>0</v>
      </c>
      <c r="D26" s="316">
        <f>D25*E26</f>
        <v>0</v>
      </c>
      <c r="E26" s="323">
        <v>1.4E-2</v>
      </c>
    </row>
    <row r="27" spans="1:5" x14ac:dyDescent="0.25">
      <c r="A27" s="10" t="s">
        <v>707</v>
      </c>
      <c r="B27" s="316">
        <f>B25*E27</f>
        <v>0</v>
      </c>
      <c r="C27" s="316">
        <f>C25*E27</f>
        <v>0</v>
      </c>
      <c r="D27" s="316">
        <f>D26*E27</f>
        <v>0</v>
      </c>
      <c r="E27" s="323">
        <v>1.4E-2</v>
      </c>
    </row>
    <row r="28" spans="1:5" x14ac:dyDescent="0.25">
      <c r="B28" s="316"/>
      <c r="C28" s="316"/>
      <c r="D28" s="316"/>
      <c r="E28" s="319"/>
    </row>
    <row r="29" spans="1:5" x14ac:dyDescent="0.25">
      <c r="A29" s="10" t="s">
        <v>708</v>
      </c>
      <c r="B29" s="316">
        <f>B25*E29</f>
        <v>0</v>
      </c>
      <c r="C29" s="316">
        <f>C25*E29</f>
        <v>0</v>
      </c>
      <c r="D29" s="316">
        <f>D25*E29</f>
        <v>0</v>
      </c>
      <c r="E29" s="319">
        <v>0.05</v>
      </c>
    </row>
    <row r="30" spans="1:5" x14ac:dyDescent="0.25">
      <c r="A30" t="s">
        <v>709</v>
      </c>
      <c r="B30" s="316">
        <f>B25*E30</f>
        <v>0</v>
      </c>
      <c r="C30" s="316">
        <f>C25*E30</f>
        <v>0</v>
      </c>
      <c r="D30" s="316">
        <f>D25*E30</f>
        <v>0</v>
      </c>
      <c r="E30" s="320">
        <v>9.9750000000000005E-2</v>
      </c>
    </row>
    <row r="31" spans="1:5" x14ac:dyDescent="0.25">
      <c r="B31" s="321"/>
      <c r="C31" s="321"/>
      <c r="D31" s="321"/>
      <c r="E31" s="319"/>
    </row>
    <row r="32" spans="1:5" x14ac:dyDescent="0.25">
      <c r="A32" t="s">
        <v>710</v>
      </c>
      <c r="B32" s="322">
        <f>SUM(B25:B30)</f>
        <v>0</v>
      </c>
      <c r="C32" s="322">
        <f>SUM(C25:C30)</f>
        <v>0</v>
      </c>
      <c r="D32" s="322">
        <f>SUM(D25:D30)</f>
        <v>0</v>
      </c>
      <c r="E32" s="319"/>
    </row>
  </sheetData>
  <sheetProtection autoFilter="0" pivotTables="0"/>
  <mergeCells count="1">
    <mergeCell ref="A1:XFD1"/>
  </mergeCell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D0F23-7FCE-4123-92F4-3DE365FBA9B0}">
  <dimension ref="A1:Q82"/>
  <sheetViews>
    <sheetView workbookViewId="0">
      <selection activeCell="N9" sqref="N9"/>
    </sheetView>
  </sheetViews>
  <sheetFormatPr baseColWidth="10" defaultColWidth="11.42578125" defaultRowHeight="15" x14ac:dyDescent="0.25"/>
  <cols>
    <col min="1" max="1" width="21" bestFit="1" customWidth="1"/>
    <col min="2" max="2" width="23.85546875" bestFit="1" customWidth="1"/>
    <col min="3" max="5" width="12" bestFit="1" customWidth="1"/>
    <col min="6" max="6" width="13" bestFit="1" customWidth="1"/>
    <col min="7" max="7" width="17.85546875" bestFit="1" customWidth="1"/>
    <col min="8" max="8" width="6.28515625" bestFit="1" customWidth="1"/>
    <col min="9" max="9" width="135.7109375" customWidth="1"/>
    <col min="12" max="12" width="35.140625" bestFit="1" customWidth="1"/>
    <col min="13" max="13" width="21.5703125" bestFit="1" customWidth="1"/>
    <col min="14" max="15" width="13.5703125" bestFit="1" customWidth="1"/>
    <col min="16" max="16" width="14.5703125" bestFit="1" customWidth="1"/>
    <col min="17" max="17" width="15.5703125" bestFit="1" customWidth="1"/>
    <col min="18" max="18" width="18.28515625" bestFit="1" customWidth="1"/>
    <col min="19" max="19" width="31.28515625" bestFit="1" customWidth="1"/>
    <col min="20" max="20" width="33.7109375" bestFit="1" customWidth="1"/>
    <col min="21" max="22" width="17.85546875" bestFit="1" customWidth="1"/>
    <col min="23" max="23" width="18.85546875" bestFit="1" customWidth="1"/>
    <col min="24" max="24" width="19.42578125" bestFit="1" customWidth="1"/>
    <col min="25" max="26" width="18.85546875" bestFit="1" customWidth="1"/>
    <col min="27" max="27" width="19.85546875" bestFit="1" customWidth="1"/>
    <col min="28" max="28" width="20.7109375" bestFit="1" customWidth="1"/>
    <col min="29" max="29" width="25.85546875" bestFit="1" customWidth="1"/>
    <col min="30" max="30" width="25.5703125" bestFit="1" customWidth="1"/>
    <col min="31" max="31" width="27.140625" bestFit="1" customWidth="1"/>
    <col min="32" max="32" width="28" bestFit="1" customWidth="1"/>
  </cols>
  <sheetData>
    <row r="1" spans="1:17" ht="21" x14ac:dyDescent="0.35">
      <c r="L1" s="314" t="s">
        <v>711</v>
      </c>
    </row>
    <row r="3" spans="1:17" x14ac:dyDescent="0.25">
      <c r="A3" s="9" t="s">
        <v>712</v>
      </c>
      <c r="B3" s="9" t="s">
        <v>713</v>
      </c>
      <c r="L3" s="9" t="s">
        <v>88</v>
      </c>
      <c r="M3" s="9" t="s">
        <v>97</v>
      </c>
      <c r="N3" t="s">
        <v>712</v>
      </c>
      <c r="O3" t="s">
        <v>714</v>
      </c>
      <c r="P3" t="s">
        <v>715</v>
      </c>
      <c r="Q3" t="s">
        <v>716</v>
      </c>
    </row>
    <row r="4" spans="1:17" x14ac:dyDescent="0.25">
      <c r="A4" s="9" t="s">
        <v>696</v>
      </c>
      <c r="B4" t="s">
        <v>700</v>
      </c>
    </row>
    <row r="5" spans="1:17" x14ac:dyDescent="0.25">
      <c r="A5" s="10" t="s">
        <v>700</v>
      </c>
      <c r="B5" s="11"/>
    </row>
    <row r="30" spans="1:2" x14ac:dyDescent="0.25">
      <c r="A30" s="9" t="s">
        <v>714</v>
      </c>
      <c r="B30" s="9" t="s">
        <v>713</v>
      </c>
    </row>
    <row r="31" spans="1:2" x14ac:dyDescent="0.25">
      <c r="A31" s="9" t="s">
        <v>696</v>
      </c>
      <c r="B31" t="s">
        <v>700</v>
      </c>
    </row>
    <row r="32" spans="1:2" x14ac:dyDescent="0.25">
      <c r="A32" s="10" t="s">
        <v>700</v>
      </c>
      <c r="B32" s="11"/>
    </row>
    <row r="55" spans="1:2" x14ac:dyDescent="0.25">
      <c r="A55" s="9" t="s">
        <v>715</v>
      </c>
      <c r="B55" s="9" t="s">
        <v>713</v>
      </c>
    </row>
    <row r="56" spans="1:2" x14ac:dyDescent="0.25">
      <c r="A56" s="9" t="s">
        <v>696</v>
      </c>
      <c r="B56" t="s">
        <v>700</v>
      </c>
    </row>
    <row r="57" spans="1:2" x14ac:dyDescent="0.25">
      <c r="A57" s="10" t="s">
        <v>700</v>
      </c>
      <c r="B57" s="11"/>
    </row>
    <row r="80" spans="1:2" x14ac:dyDescent="0.25">
      <c r="A80" s="9" t="s">
        <v>716</v>
      </c>
      <c r="B80" s="9" t="s">
        <v>713</v>
      </c>
    </row>
    <row r="81" spans="1:2" x14ac:dyDescent="0.25">
      <c r="A81" s="9" t="s">
        <v>696</v>
      </c>
      <c r="B81" t="s">
        <v>700</v>
      </c>
    </row>
    <row r="82" spans="1:2" x14ac:dyDescent="0.25">
      <c r="A82" s="10" t="s">
        <v>700</v>
      </c>
      <c r="B82" s="11"/>
    </row>
  </sheetData>
  <sheetProtection pivotTables="0"/>
  <pageMargins left="0.7" right="0.7" top="0.75" bottom="0.75" header="0.3" footer="0.3"/>
  <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90248-C2DE-4D8B-B1E3-D92631D9747A}">
  <dimension ref="A1:I43"/>
  <sheetViews>
    <sheetView view="pageLayout" topLeftCell="B12" zoomScaleNormal="100" workbookViewId="0">
      <selection activeCell="H39" sqref="H39"/>
    </sheetView>
  </sheetViews>
  <sheetFormatPr baseColWidth="10" defaultColWidth="11.42578125" defaultRowHeight="12.75" x14ac:dyDescent="0.2"/>
  <cols>
    <col min="1" max="1" width="1" style="45" hidden="1" customWidth="1"/>
    <col min="2" max="2" width="15" style="45" bestFit="1" customWidth="1"/>
    <col min="3" max="3" width="12.7109375" style="45" customWidth="1"/>
    <col min="4" max="4" width="12.5703125" style="45" bestFit="1" customWidth="1"/>
    <col min="5" max="5" width="12" style="45" bestFit="1" customWidth="1"/>
    <col min="6" max="6" width="12.7109375" style="45" bestFit="1" customWidth="1"/>
    <col min="7" max="7" width="12" style="45" customWidth="1"/>
    <col min="8" max="8" width="13" style="45" customWidth="1"/>
    <col min="9" max="9" width="1" style="45" hidden="1" customWidth="1"/>
    <col min="10" max="16384" width="11.42578125" style="45"/>
  </cols>
  <sheetData>
    <row r="1" spans="1:8" x14ac:dyDescent="0.2">
      <c r="B1" s="48"/>
    </row>
    <row r="2" spans="1:8" x14ac:dyDescent="0.2">
      <c r="B2" s="48"/>
    </row>
    <row r="3" spans="1:8" x14ac:dyDescent="0.2">
      <c r="B3" s="48"/>
    </row>
    <row r="4" spans="1:8" x14ac:dyDescent="0.2">
      <c r="B4" s="48"/>
    </row>
    <row r="5" spans="1:8" ht="10.5" customHeight="1" x14ac:dyDescent="0.2"/>
    <row r="6" spans="1:8" ht="26.25" customHeight="1" x14ac:dyDescent="0.2">
      <c r="B6" s="377" t="s">
        <v>717</v>
      </c>
      <c r="C6" s="377"/>
      <c r="D6" s="377"/>
      <c r="E6" s="377"/>
      <c r="F6" s="377"/>
      <c r="G6" s="377"/>
      <c r="H6" s="377"/>
    </row>
    <row r="7" spans="1:8" x14ac:dyDescent="0.2">
      <c r="B7" s="377"/>
      <c r="C7" s="377"/>
      <c r="D7" s="377"/>
      <c r="E7" s="377"/>
      <c r="F7" s="377"/>
      <c r="G7" s="377"/>
      <c r="H7" s="377"/>
    </row>
    <row r="8" spans="1:8" ht="13.5" thickBot="1" x14ac:dyDescent="0.25"/>
    <row r="9" spans="1:8" ht="25.15" customHeight="1" thickBot="1" x14ac:dyDescent="0.25">
      <c r="B9" s="233" t="s">
        <v>718</v>
      </c>
      <c r="C9" s="234">
        <v>1</v>
      </c>
    </row>
    <row r="10" spans="1:8" ht="13.5" thickBot="1" x14ac:dyDescent="0.25"/>
    <row r="11" spans="1:8" ht="15" customHeight="1" x14ac:dyDescent="0.2">
      <c r="A11" s="307"/>
      <c r="B11" s="379" t="s">
        <v>719</v>
      </c>
      <c r="C11" s="380"/>
      <c r="D11" s="381"/>
      <c r="F11" s="378" t="s">
        <v>720</v>
      </c>
      <c r="G11" s="378"/>
      <c r="H11" s="378"/>
    </row>
    <row r="12" spans="1:8" ht="13.5" thickBot="1" x14ac:dyDescent="0.25">
      <c r="A12" s="307"/>
      <c r="B12" s="296" t="s">
        <v>721</v>
      </c>
      <c r="C12" s="297" t="s">
        <v>722</v>
      </c>
      <c r="D12" s="298" t="s">
        <v>723</v>
      </c>
      <c r="F12" s="378"/>
      <c r="G12" s="378"/>
      <c r="H12" s="378"/>
    </row>
    <row r="13" spans="1:8" x14ac:dyDescent="0.2">
      <c r="B13" s="235" t="s">
        <v>724</v>
      </c>
      <c r="C13" s="236" t="s">
        <v>126</v>
      </c>
      <c r="D13" s="313" t="e">
        <f>HLOOKUP(C13,TCD!$B$4:$E$9,6,FALSE)</f>
        <v>#N/A</v>
      </c>
      <c r="F13" s="378"/>
      <c r="G13" s="378"/>
      <c r="H13" s="378"/>
    </row>
    <row r="14" spans="1:8" x14ac:dyDescent="0.2">
      <c r="B14" s="238"/>
      <c r="C14" s="311" t="s">
        <v>160</v>
      </c>
      <c r="D14" s="243" t="e">
        <f>HLOOKUP(C14,TCD!$B$4:$E$9,6,FALSE)</f>
        <v>#N/A</v>
      </c>
      <c r="F14" s="378"/>
      <c r="G14" s="378"/>
      <c r="H14" s="378"/>
    </row>
    <row r="15" spans="1:8" x14ac:dyDescent="0.2">
      <c r="B15" s="238" t="s">
        <v>725</v>
      </c>
      <c r="C15" s="311" t="s">
        <v>129</v>
      </c>
      <c r="D15" s="243" t="e">
        <f>HLOOKUP(C15,TCD!$B$4:$E$9,6,FALSE)</f>
        <v>#N/A</v>
      </c>
      <c r="F15" s="378"/>
      <c r="G15" s="378"/>
      <c r="H15" s="378"/>
    </row>
    <row r="16" spans="1:8" ht="13.5" thickBot="1" x14ac:dyDescent="0.25">
      <c r="B16" s="241"/>
      <c r="C16" s="312" t="s">
        <v>146</v>
      </c>
      <c r="D16" s="244" t="e">
        <f>HLOOKUP(C16,TCD!$B$4:$E$9,6,FALSE)</f>
        <v>#N/A</v>
      </c>
      <c r="F16" s="378"/>
      <c r="G16" s="378"/>
      <c r="H16" s="378"/>
    </row>
    <row r="33" spans="3:8" ht="30" customHeight="1" thickBot="1" x14ac:dyDescent="0.25">
      <c r="H33" s="47"/>
    </row>
    <row r="34" spans="3:8" ht="26.25" thickBot="1" x14ac:dyDescent="0.25">
      <c r="C34" s="382" t="s">
        <v>726</v>
      </c>
      <c r="D34" s="383"/>
      <c r="E34" s="300" t="s">
        <v>727</v>
      </c>
      <c r="F34" s="299" t="s">
        <v>728</v>
      </c>
      <c r="G34" s="301" t="s">
        <v>729</v>
      </c>
      <c r="H34" s="46"/>
    </row>
    <row r="35" spans="3:8" x14ac:dyDescent="0.2">
      <c r="C35" s="387" t="s">
        <v>730</v>
      </c>
      <c r="D35" s="388"/>
      <c r="E35" s="245" t="s">
        <v>134</v>
      </c>
      <c r="F35" s="246" t="e">
        <f>SUM(D13:D14)</f>
        <v>#N/A</v>
      </c>
      <c r="G35" s="240" t="e">
        <f>SUM(D13:D16)</f>
        <v>#N/A</v>
      </c>
      <c r="H35" s="46"/>
    </row>
    <row r="36" spans="3:8" x14ac:dyDescent="0.2">
      <c r="C36" s="384" t="s">
        <v>731</v>
      </c>
      <c r="D36" s="385"/>
      <c r="E36" s="324">
        <v>0.2</v>
      </c>
      <c r="F36" s="325" t="e">
        <f>F35*$E$36</f>
        <v>#N/A</v>
      </c>
      <c r="G36" s="326" t="e">
        <f>G35*$E$36</f>
        <v>#N/A</v>
      </c>
    </row>
    <row r="37" spans="3:8" x14ac:dyDescent="0.2">
      <c r="C37" s="384" t="s">
        <v>732</v>
      </c>
      <c r="D37" s="385"/>
      <c r="E37" s="327" t="s">
        <v>134</v>
      </c>
      <c r="F37" s="325" t="e">
        <f>F35+F36</f>
        <v>#N/A</v>
      </c>
      <c r="G37" s="326" t="e">
        <f>G35+G36</f>
        <v>#N/A</v>
      </c>
      <c r="H37" s="46"/>
    </row>
    <row r="38" spans="3:8" x14ac:dyDescent="0.2">
      <c r="C38" s="384"/>
      <c r="D38" s="385"/>
      <c r="E38" s="385"/>
      <c r="F38" s="385"/>
      <c r="G38" s="386"/>
      <c r="H38" s="46"/>
    </row>
    <row r="39" spans="3:8" x14ac:dyDescent="0.2">
      <c r="C39" s="384" t="s">
        <v>733</v>
      </c>
      <c r="D39" s="385"/>
      <c r="E39" s="324">
        <v>0.2</v>
      </c>
      <c r="F39" s="325" t="e">
        <f>F37*$E$39</f>
        <v>#N/A</v>
      </c>
      <c r="G39" s="326" t="e">
        <f>G37*$E$39</f>
        <v>#N/A</v>
      </c>
      <c r="H39" s="46"/>
    </row>
    <row r="40" spans="3:8" x14ac:dyDescent="0.2">
      <c r="C40" s="384" t="s">
        <v>734</v>
      </c>
      <c r="D40" s="385"/>
      <c r="E40" s="324">
        <v>0.25</v>
      </c>
      <c r="F40" s="325" t="e">
        <f>F37*$E$40</f>
        <v>#N/A</v>
      </c>
      <c r="G40" s="326" t="e">
        <f>G37*$E$40</f>
        <v>#N/A</v>
      </c>
      <c r="H40" s="46"/>
    </row>
    <row r="41" spans="3:8" ht="13.5" thickBot="1" x14ac:dyDescent="0.25">
      <c r="C41" s="384" t="s">
        <v>735</v>
      </c>
      <c r="D41" s="385"/>
      <c r="E41" s="328">
        <v>0.14974999999999999</v>
      </c>
      <c r="F41" s="325" t="e">
        <f>SUM(F37:F40)*$E$41</f>
        <v>#N/A</v>
      </c>
      <c r="G41" s="326" t="e">
        <f>SUM(G37:G40)*0.14975</f>
        <v>#N/A</v>
      </c>
      <c r="H41" s="46"/>
    </row>
    <row r="42" spans="3:8" ht="13.5" thickBot="1" x14ac:dyDescent="0.25">
      <c r="C42" s="375" t="s">
        <v>774</v>
      </c>
      <c r="D42" s="376"/>
      <c r="E42" s="247" t="s">
        <v>134</v>
      </c>
      <c r="F42" s="302" t="e">
        <f>SUM(F37:F41)</f>
        <v>#N/A</v>
      </c>
      <c r="G42" s="303" t="e">
        <f>SUM(G37:G41)</f>
        <v>#N/A</v>
      </c>
    </row>
    <row r="43" spans="3:8" ht="15.75" customHeight="1" thickBot="1" x14ac:dyDescent="0.25">
      <c r="C43" s="375" t="s">
        <v>775</v>
      </c>
      <c r="D43" s="376"/>
      <c r="E43" s="329">
        <v>0.05</v>
      </c>
      <c r="F43" s="302" t="e">
        <f>F42*(1+$E$43)^$C$9</f>
        <v>#N/A</v>
      </c>
      <c r="G43" s="302" t="e">
        <f>G42*(1+$E$43)^$C$9</f>
        <v>#N/A</v>
      </c>
    </row>
  </sheetData>
  <mergeCells count="13">
    <mergeCell ref="C43:D43"/>
    <mergeCell ref="C42:D42"/>
    <mergeCell ref="B6:H7"/>
    <mergeCell ref="F11:H16"/>
    <mergeCell ref="B11:D11"/>
    <mergeCell ref="C34:D34"/>
    <mergeCell ref="C36:D36"/>
    <mergeCell ref="C38:G38"/>
    <mergeCell ref="C37:D37"/>
    <mergeCell ref="C35:D35"/>
    <mergeCell ref="C40:D40"/>
    <mergeCell ref="C39:D39"/>
    <mergeCell ref="C41:D41"/>
  </mergeCells>
  <pageMargins left="0.70866141732283472" right="0.70866141732283472" top="0.74803149606299213" bottom="0.74803149606299213" header="0.31496062992125984" footer="0.31496062992125984"/>
  <pageSetup orientation="portrait" r:id="rId1"/>
  <headerFooter>
    <oddHeader>&amp;LPSES - Consortium&amp;CMaintien d'actif&amp;RHorizon 0-1 an</oddHeader>
    <oddFooter xml:space="preserve">&amp;L&amp;9Projet No :&amp;CTitre de projet&amp;RAdresse de projet :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ACBA7-1CA8-4B34-9694-477645169E5C}">
  <dimension ref="A1:I43"/>
  <sheetViews>
    <sheetView view="pageLayout" topLeftCell="B14" zoomScaleNormal="100" workbookViewId="0">
      <selection activeCell="E37" sqref="E37"/>
    </sheetView>
  </sheetViews>
  <sheetFormatPr baseColWidth="10" defaultColWidth="11.42578125" defaultRowHeight="12.75" x14ac:dyDescent="0.2"/>
  <cols>
    <col min="1" max="1" width="1" style="45" hidden="1" customWidth="1"/>
    <col min="2" max="2" width="15" style="45" bestFit="1" customWidth="1"/>
    <col min="3" max="3" width="12.7109375" style="45" customWidth="1"/>
    <col min="4" max="4" width="12.5703125" style="45" bestFit="1" customWidth="1"/>
    <col min="5" max="5" width="12" style="45" bestFit="1" customWidth="1"/>
    <col min="6" max="7" width="12.7109375" style="45" bestFit="1" customWidth="1"/>
    <col min="8" max="8" width="12" style="45" customWidth="1"/>
    <col min="9" max="9" width="1.140625" style="45" hidden="1" customWidth="1"/>
    <col min="10" max="16384" width="11.42578125" style="45"/>
  </cols>
  <sheetData>
    <row r="1" spans="2:8" x14ac:dyDescent="0.2">
      <c r="B1" s="48"/>
    </row>
    <row r="2" spans="2:8" x14ac:dyDescent="0.2">
      <c r="B2" s="48"/>
    </row>
    <row r="3" spans="2:8" x14ac:dyDescent="0.2">
      <c r="B3" s="48"/>
    </row>
    <row r="4" spans="2:8" x14ac:dyDescent="0.2">
      <c r="B4" s="48"/>
    </row>
    <row r="5" spans="2:8" ht="10.5" customHeight="1" x14ac:dyDescent="0.2"/>
    <row r="6" spans="2:8" ht="26.25" customHeight="1" x14ac:dyDescent="0.2">
      <c r="B6" s="391" t="s">
        <v>736</v>
      </c>
      <c r="C6" s="391"/>
      <c r="D6" s="391"/>
      <c r="E6" s="391"/>
      <c r="F6" s="391"/>
      <c r="G6" s="391"/>
      <c r="H6" s="391"/>
    </row>
    <row r="7" spans="2:8" x14ac:dyDescent="0.2">
      <c r="B7" s="391"/>
      <c r="C7" s="391"/>
      <c r="D7" s="391"/>
      <c r="E7" s="391"/>
      <c r="F7" s="391"/>
      <c r="G7" s="391"/>
      <c r="H7" s="391"/>
    </row>
    <row r="8" spans="2:8" ht="13.5" thickBot="1" x14ac:dyDescent="0.25"/>
    <row r="9" spans="2:8" ht="25.9" customHeight="1" thickBot="1" x14ac:dyDescent="0.25">
      <c r="B9" s="233" t="s">
        <v>718</v>
      </c>
      <c r="C9" s="234">
        <v>5</v>
      </c>
    </row>
    <row r="10" spans="2:8" ht="13.5" thickBot="1" x14ac:dyDescent="0.25"/>
    <row r="11" spans="2:8" ht="15" customHeight="1" x14ac:dyDescent="0.2">
      <c r="B11" s="379" t="s">
        <v>737</v>
      </c>
      <c r="C11" s="380"/>
      <c r="D11" s="381"/>
      <c r="F11" s="378" t="s">
        <v>720</v>
      </c>
      <c r="G11" s="378"/>
      <c r="H11" s="378"/>
    </row>
    <row r="12" spans="2:8" ht="13.5" thickBot="1" x14ac:dyDescent="0.25">
      <c r="B12" s="304" t="s">
        <v>721</v>
      </c>
      <c r="C12" s="305" t="s">
        <v>722</v>
      </c>
      <c r="D12" s="306" t="s">
        <v>723</v>
      </c>
      <c r="F12" s="378"/>
      <c r="G12" s="378"/>
      <c r="H12" s="378"/>
    </row>
    <row r="13" spans="2:8" x14ac:dyDescent="0.2">
      <c r="B13" s="235" t="s">
        <v>724</v>
      </c>
      <c r="C13" s="236" t="s">
        <v>126</v>
      </c>
      <c r="D13" s="237" t="e">
        <f>HLOOKUP(C13,TCD!$B$31:$E$36,6,FALSE)</f>
        <v>#N/A</v>
      </c>
      <c r="F13" s="378"/>
      <c r="G13" s="378"/>
      <c r="H13" s="378"/>
    </row>
    <row r="14" spans="2:8" x14ac:dyDescent="0.2">
      <c r="B14" s="238"/>
      <c r="C14" s="239" t="s">
        <v>160</v>
      </c>
      <c r="D14" s="243" t="e">
        <f>HLOOKUP(C14,TCD!$B$31:$E$36,6,FALSE)</f>
        <v>#N/A</v>
      </c>
      <c r="F14" s="378"/>
      <c r="G14" s="378"/>
      <c r="H14" s="378"/>
    </row>
    <row r="15" spans="2:8" x14ac:dyDescent="0.2">
      <c r="B15" s="238" t="s">
        <v>725</v>
      </c>
      <c r="C15" s="239" t="s">
        <v>129</v>
      </c>
      <c r="D15" s="243" t="e">
        <f>HLOOKUP(C15,TCD!$B$31:$E$36,6,FALSE)</f>
        <v>#N/A</v>
      </c>
      <c r="F15" s="378"/>
      <c r="G15" s="378"/>
      <c r="H15" s="378"/>
    </row>
    <row r="16" spans="2:8" ht="13.5" thickBot="1" x14ac:dyDescent="0.25">
      <c r="B16" s="241"/>
      <c r="C16" s="242" t="s">
        <v>146</v>
      </c>
      <c r="D16" s="244" t="e">
        <f>HLOOKUP(C16,TCD!$B$31:$E$36,6,FALSE)</f>
        <v>#N/A</v>
      </c>
      <c r="F16" s="378"/>
      <c r="G16" s="378"/>
      <c r="H16" s="378"/>
    </row>
    <row r="33" spans="3:8" ht="34.15" customHeight="1" thickBot="1" x14ac:dyDescent="0.25">
      <c r="H33" s="47"/>
    </row>
    <row r="34" spans="3:8" ht="26.25" thickBot="1" x14ac:dyDescent="0.25">
      <c r="C34" s="382" t="s">
        <v>726</v>
      </c>
      <c r="D34" s="383"/>
      <c r="E34" s="300" t="s">
        <v>727</v>
      </c>
      <c r="F34" s="299" t="s">
        <v>728</v>
      </c>
      <c r="G34" s="301" t="s">
        <v>729</v>
      </c>
      <c r="H34" s="46"/>
    </row>
    <row r="35" spans="3:8" x14ac:dyDescent="0.2">
      <c r="C35" s="389" t="s">
        <v>730</v>
      </c>
      <c r="D35" s="390"/>
      <c r="E35" s="330" t="s">
        <v>134</v>
      </c>
      <c r="F35" s="331" t="e">
        <f>SUM(D13:D14)</f>
        <v>#N/A</v>
      </c>
      <c r="G35" s="332" t="e">
        <f>SUM(D13:D16)</f>
        <v>#N/A</v>
      </c>
      <c r="H35" s="46"/>
    </row>
    <row r="36" spans="3:8" x14ac:dyDescent="0.2">
      <c r="C36" s="384" t="s">
        <v>731</v>
      </c>
      <c r="D36" s="385"/>
      <c r="E36" s="324">
        <v>0.2</v>
      </c>
      <c r="F36" s="325" t="e">
        <f>F35*$E$36</f>
        <v>#N/A</v>
      </c>
      <c r="G36" s="326" t="e">
        <f>G35*$E$36</f>
        <v>#N/A</v>
      </c>
    </row>
    <row r="37" spans="3:8" x14ac:dyDescent="0.2">
      <c r="C37" s="384" t="s">
        <v>732</v>
      </c>
      <c r="D37" s="385"/>
      <c r="E37" s="327" t="s">
        <v>134</v>
      </c>
      <c r="F37" s="325" t="e">
        <f>F35+F36</f>
        <v>#N/A</v>
      </c>
      <c r="G37" s="326" t="e">
        <f>G35+G36</f>
        <v>#N/A</v>
      </c>
      <c r="H37" s="46"/>
    </row>
    <row r="38" spans="3:8" x14ac:dyDescent="0.2">
      <c r="C38" s="384"/>
      <c r="D38" s="385"/>
      <c r="E38" s="385"/>
      <c r="F38" s="385"/>
      <c r="G38" s="386"/>
      <c r="H38" s="46"/>
    </row>
    <row r="39" spans="3:8" x14ac:dyDescent="0.2">
      <c r="C39" s="384" t="s">
        <v>733</v>
      </c>
      <c r="D39" s="385"/>
      <c r="E39" s="324">
        <v>0.2</v>
      </c>
      <c r="F39" s="325" t="e">
        <f>F37*$E$39</f>
        <v>#N/A</v>
      </c>
      <c r="G39" s="326" t="e">
        <f>G37*$E$39</f>
        <v>#N/A</v>
      </c>
      <c r="H39" s="46"/>
    </row>
    <row r="40" spans="3:8" x14ac:dyDescent="0.2">
      <c r="C40" s="384" t="s">
        <v>734</v>
      </c>
      <c r="D40" s="385"/>
      <c r="E40" s="324">
        <v>0.25</v>
      </c>
      <c r="F40" s="325" t="e">
        <f>F37*$E$40</f>
        <v>#N/A</v>
      </c>
      <c r="G40" s="326" t="e">
        <f>G37*$E$40</f>
        <v>#N/A</v>
      </c>
      <c r="H40" s="46"/>
    </row>
    <row r="41" spans="3:8" ht="13.5" thickBot="1" x14ac:dyDescent="0.25">
      <c r="C41" s="384" t="s">
        <v>735</v>
      </c>
      <c r="D41" s="385"/>
      <c r="E41" s="328">
        <v>0.14974999999999999</v>
      </c>
      <c r="F41" s="325" t="e">
        <f>SUM(F37:F40)*$E$41</f>
        <v>#N/A</v>
      </c>
      <c r="G41" s="326" t="e">
        <f>SUM(G37:G40)*0.14975</f>
        <v>#N/A</v>
      </c>
      <c r="H41" s="46"/>
    </row>
    <row r="42" spans="3:8" ht="15.75" customHeight="1" thickBot="1" x14ac:dyDescent="0.25">
      <c r="C42" s="375" t="s">
        <v>774</v>
      </c>
      <c r="D42" s="376"/>
      <c r="E42" s="247" t="s">
        <v>134</v>
      </c>
      <c r="F42" s="302" t="e">
        <f>SUM(F37:F41)</f>
        <v>#N/A</v>
      </c>
      <c r="G42" s="303" t="e">
        <f>SUM(G37:G41)</f>
        <v>#N/A</v>
      </c>
      <c r="H42" s="46"/>
    </row>
    <row r="43" spans="3:8" ht="13.5" thickBot="1" x14ac:dyDescent="0.25">
      <c r="C43" s="375" t="s">
        <v>775</v>
      </c>
      <c r="D43" s="376"/>
      <c r="E43" s="329">
        <v>0.05</v>
      </c>
      <c r="F43" s="302" t="e">
        <f>F42*(1+$E$43)^$C$9</f>
        <v>#N/A</v>
      </c>
      <c r="G43" s="302" t="e">
        <f>G42*(1+$E$43)^$C$9</f>
        <v>#N/A</v>
      </c>
    </row>
  </sheetData>
  <mergeCells count="13">
    <mergeCell ref="C35:D35"/>
    <mergeCell ref="B6:H7"/>
    <mergeCell ref="B11:D11"/>
    <mergeCell ref="F11:H16"/>
    <mergeCell ref="C34:D34"/>
    <mergeCell ref="C43:D43"/>
    <mergeCell ref="C42:D42"/>
    <mergeCell ref="C36:D36"/>
    <mergeCell ref="C37:D37"/>
    <mergeCell ref="C38:G38"/>
    <mergeCell ref="C39:D39"/>
    <mergeCell ref="C40:D40"/>
    <mergeCell ref="C41:D41"/>
  </mergeCells>
  <pageMargins left="0.7" right="0.7" top="0.75" bottom="0.75" header="0.3" footer="0.3"/>
  <pageSetup orientation="portrait" r:id="rId1"/>
  <headerFooter>
    <oddHeader xml:space="preserve">&amp;LPSES - Consortium&amp;CMaintien d'actif&amp;RHorizon 2-5 ans
</oddHeader>
    <oddFooter>&amp;LProjet No :&amp;CTitre de projet&amp;RAdresse de projet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D45E-7796-4C0F-9AB6-C1A75A9591E5}">
  <dimension ref="A1:I43"/>
  <sheetViews>
    <sheetView view="pageLayout" topLeftCell="B23" zoomScaleNormal="100" workbookViewId="0">
      <selection activeCell="G48" sqref="G48"/>
    </sheetView>
  </sheetViews>
  <sheetFormatPr baseColWidth="10" defaultColWidth="11.42578125" defaultRowHeight="12.75" x14ac:dyDescent="0.2"/>
  <cols>
    <col min="1" max="1" width="1" style="45" hidden="1" customWidth="1"/>
    <col min="2" max="2" width="15" style="45" bestFit="1" customWidth="1"/>
    <col min="3" max="3" width="12.7109375" style="45" customWidth="1"/>
    <col min="4" max="4" width="12.5703125" style="45" bestFit="1" customWidth="1"/>
    <col min="5" max="6" width="12" style="45" bestFit="1" customWidth="1"/>
    <col min="7" max="7" width="12.28515625" style="45" customWidth="1"/>
    <col min="8" max="8" width="12" style="45" bestFit="1" customWidth="1"/>
    <col min="9" max="9" width="2.140625" style="45" hidden="1" customWidth="1"/>
    <col min="10" max="16384" width="11.42578125" style="45"/>
  </cols>
  <sheetData>
    <row r="1" spans="2:8" x14ac:dyDescent="0.2">
      <c r="B1" s="48"/>
    </row>
    <row r="2" spans="2:8" x14ac:dyDescent="0.2">
      <c r="B2" s="48"/>
    </row>
    <row r="3" spans="2:8" x14ac:dyDescent="0.2">
      <c r="B3" s="48"/>
    </row>
    <row r="4" spans="2:8" x14ac:dyDescent="0.2">
      <c r="B4" s="48"/>
    </row>
    <row r="5" spans="2:8" ht="10.5" customHeight="1" x14ac:dyDescent="0.2"/>
    <row r="6" spans="2:8" ht="26.25" customHeight="1" x14ac:dyDescent="0.2">
      <c r="B6" s="391" t="s">
        <v>738</v>
      </c>
      <c r="C6" s="391"/>
      <c r="D6" s="391"/>
      <c r="E6" s="391"/>
      <c r="F6" s="391"/>
      <c r="G6" s="391"/>
      <c r="H6" s="391"/>
    </row>
    <row r="7" spans="2:8" x14ac:dyDescent="0.2">
      <c r="B7" s="391"/>
      <c r="C7" s="391"/>
      <c r="D7" s="391"/>
      <c r="E7" s="391"/>
      <c r="F7" s="391"/>
      <c r="G7" s="391"/>
      <c r="H7" s="391"/>
    </row>
    <row r="8" spans="2:8" ht="13.5" thickBot="1" x14ac:dyDescent="0.25"/>
    <row r="9" spans="2:8" ht="26.25" thickBot="1" x14ac:dyDescent="0.25">
      <c r="B9" s="233" t="s">
        <v>718</v>
      </c>
      <c r="C9" s="234">
        <v>10</v>
      </c>
    </row>
    <row r="10" spans="2:8" ht="13.5" thickBot="1" x14ac:dyDescent="0.25"/>
    <row r="11" spans="2:8" ht="15" customHeight="1" x14ac:dyDescent="0.2">
      <c r="B11" s="379" t="s">
        <v>739</v>
      </c>
      <c r="C11" s="380"/>
      <c r="D11" s="381"/>
      <c r="F11" s="378" t="s">
        <v>720</v>
      </c>
      <c r="G11" s="378"/>
      <c r="H11" s="378"/>
    </row>
    <row r="12" spans="2:8" ht="13.5" thickBot="1" x14ac:dyDescent="0.25">
      <c r="B12" s="304" t="s">
        <v>721</v>
      </c>
      <c r="C12" s="305" t="s">
        <v>722</v>
      </c>
      <c r="D12" s="306" t="s">
        <v>723</v>
      </c>
      <c r="F12" s="378"/>
      <c r="G12" s="378"/>
      <c r="H12" s="378"/>
    </row>
    <row r="13" spans="2:8" x14ac:dyDescent="0.2">
      <c r="B13" s="235" t="s">
        <v>724</v>
      </c>
      <c r="C13" s="236" t="s">
        <v>126</v>
      </c>
      <c r="D13" s="237" t="e">
        <f>HLOOKUP(C13,TCD!$B$56:$E$61,6,FALSE)</f>
        <v>#N/A</v>
      </c>
      <c r="F13" s="378"/>
      <c r="G13" s="378"/>
      <c r="H13" s="378"/>
    </row>
    <row r="14" spans="2:8" x14ac:dyDescent="0.2">
      <c r="B14" s="238"/>
      <c r="C14" s="239" t="s">
        <v>160</v>
      </c>
      <c r="D14" s="243" t="e">
        <f>HLOOKUP(C14,TCD!$B$56:$E$61,6,FALSE)</f>
        <v>#N/A</v>
      </c>
      <c r="F14" s="378"/>
      <c r="G14" s="378"/>
      <c r="H14" s="378"/>
    </row>
    <row r="15" spans="2:8" x14ac:dyDescent="0.2">
      <c r="B15" s="238" t="s">
        <v>725</v>
      </c>
      <c r="C15" s="239" t="s">
        <v>129</v>
      </c>
      <c r="D15" s="243" t="e">
        <f>HLOOKUP(C15,TCD!$B$56:$E$61,6,FALSE)</f>
        <v>#N/A</v>
      </c>
      <c r="F15" s="378"/>
      <c r="G15" s="378"/>
      <c r="H15" s="378"/>
    </row>
    <row r="16" spans="2:8" ht="13.5" thickBot="1" x14ac:dyDescent="0.25">
      <c r="B16" s="241"/>
      <c r="C16" s="242" t="s">
        <v>146</v>
      </c>
      <c r="D16" s="244" t="e">
        <f>HLOOKUP(C16,TCD!$B$56:$E$61,6,FALSE)</f>
        <v>#N/A</v>
      </c>
      <c r="F16" s="378"/>
      <c r="G16" s="378"/>
      <c r="H16" s="378"/>
    </row>
    <row r="33" spans="3:8" ht="31.9" customHeight="1" thickBot="1" x14ac:dyDescent="0.25">
      <c r="H33" s="47"/>
    </row>
    <row r="34" spans="3:8" ht="26.25" thickBot="1" x14ac:dyDescent="0.25">
      <c r="C34" s="382" t="s">
        <v>726</v>
      </c>
      <c r="D34" s="383"/>
      <c r="E34" s="300" t="s">
        <v>727</v>
      </c>
      <c r="F34" s="299" t="s">
        <v>728</v>
      </c>
      <c r="G34" s="301" t="s">
        <v>729</v>
      </c>
      <c r="H34" s="46"/>
    </row>
    <row r="35" spans="3:8" x14ac:dyDescent="0.2">
      <c r="C35" s="387" t="s">
        <v>730</v>
      </c>
      <c r="D35" s="388"/>
      <c r="E35" s="245" t="s">
        <v>134</v>
      </c>
      <c r="F35" s="246" t="e">
        <f>SUM(D13:D14)</f>
        <v>#N/A</v>
      </c>
      <c r="G35" s="240" t="e">
        <f>SUM(D13:D16)</f>
        <v>#N/A</v>
      </c>
      <c r="H35" s="46"/>
    </row>
    <row r="36" spans="3:8" x14ac:dyDescent="0.2">
      <c r="C36" s="384" t="s">
        <v>731</v>
      </c>
      <c r="D36" s="385"/>
      <c r="E36" s="324">
        <v>0.2</v>
      </c>
      <c r="F36" s="325" t="e">
        <f>F35*$E$36</f>
        <v>#N/A</v>
      </c>
      <c r="G36" s="326" t="e">
        <f>G35*$E$36</f>
        <v>#N/A</v>
      </c>
    </row>
    <row r="37" spans="3:8" x14ac:dyDescent="0.2">
      <c r="C37" s="384" t="s">
        <v>732</v>
      </c>
      <c r="D37" s="385"/>
      <c r="E37" s="327" t="s">
        <v>134</v>
      </c>
      <c r="F37" s="325" t="e">
        <f>F35+F36</f>
        <v>#N/A</v>
      </c>
      <c r="G37" s="326" t="e">
        <f>G35+G36</f>
        <v>#N/A</v>
      </c>
      <c r="H37" s="46"/>
    </row>
    <row r="38" spans="3:8" x14ac:dyDescent="0.2">
      <c r="C38" s="384"/>
      <c r="D38" s="385"/>
      <c r="E38" s="385"/>
      <c r="F38" s="385"/>
      <c r="G38" s="386"/>
      <c r="H38" s="46"/>
    </row>
    <row r="39" spans="3:8" x14ac:dyDescent="0.2">
      <c r="C39" s="384" t="s">
        <v>733</v>
      </c>
      <c r="D39" s="385"/>
      <c r="E39" s="324">
        <v>0.2</v>
      </c>
      <c r="F39" s="325" t="e">
        <f>F37*$E$39</f>
        <v>#N/A</v>
      </c>
      <c r="G39" s="326" t="e">
        <f>G37*$E$39</f>
        <v>#N/A</v>
      </c>
      <c r="H39" s="46"/>
    </row>
    <row r="40" spans="3:8" x14ac:dyDescent="0.2">
      <c r="C40" s="384" t="s">
        <v>734</v>
      </c>
      <c r="D40" s="385"/>
      <c r="E40" s="324">
        <v>0.25</v>
      </c>
      <c r="F40" s="325" t="e">
        <f>F37*$E$40</f>
        <v>#N/A</v>
      </c>
      <c r="G40" s="326" t="e">
        <f>G37*$E$40</f>
        <v>#N/A</v>
      </c>
      <c r="H40" s="46"/>
    </row>
    <row r="41" spans="3:8" ht="13.5" thickBot="1" x14ac:dyDescent="0.25">
      <c r="C41" s="384" t="s">
        <v>735</v>
      </c>
      <c r="D41" s="385"/>
      <c r="E41" s="328">
        <v>0.14974999999999999</v>
      </c>
      <c r="F41" s="325" t="e">
        <f>SUM(F37:F40)*$E$41</f>
        <v>#N/A</v>
      </c>
      <c r="G41" s="326" t="e">
        <f>SUM(G37:G40)*0.14975</f>
        <v>#N/A</v>
      </c>
      <c r="H41" s="46"/>
    </row>
    <row r="42" spans="3:8" ht="15.75" customHeight="1" thickBot="1" x14ac:dyDescent="0.25">
      <c r="C42" s="375" t="s">
        <v>774</v>
      </c>
      <c r="D42" s="376"/>
      <c r="E42" s="247" t="s">
        <v>134</v>
      </c>
      <c r="F42" s="302" t="e">
        <f>SUM(F37:F41)</f>
        <v>#N/A</v>
      </c>
      <c r="G42" s="303" t="e">
        <f>SUM(G37:G41)</f>
        <v>#N/A</v>
      </c>
      <c r="H42" s="46"/>
    </row>
    <row r="43" spans="3:8" ht="13.5" thickBot="1" x14ac:dyDescent="0.25">
      <c r="C43" s="375" t="s">
        <v>775</v>
      </c>
      <c r="D43" s="376"/>
      <c r="E43" s="329">
        <v>0.05</v>
      </c>
      <c r="F43" s="302" t="e">
        <f>F42*(1+$E$43)^$C$9</f>
        <v>#N/A</v>
      </c>
      <c r="G43" s="302" t="e">
        <f>G42*(1+$E$43)^$C$9</f>
        <v>#N/A</v>
      </c>
    </row>
  </sheetData>
  <mergeCells count="13">
    <mergeCell ref="C35:D35"/>
    <mergeCell ref="B6:H7"/>
    <mergeCell ref="B11:D11"/>
    <mergeCell ref="F11:H16"/>
    <mergeCell ref="C34:D34"/>
    <mergeCell ref="C43:D43"/>
    <mergeCell ref="C42:D42"/>
    <mergeCell ref="C36:D36"/>
    <mergeCell ref="C37:D37"/>
    <mergeCell ref="C38:G38"/>
    <mergeCell ref="C39:D39"/>
    <mergeCell ref="C40:D40"/>
    <mergeCell ref="C41:D41"/>
  </mergeCells>
  <pageMargins left="0.7" right="0.7" top="0.75" bottom="0.75" header="0.3" footer="0.3"/>
  <pageSetup orientation="portrait" r:id="rId1"/>
  <headerFooter>
    <oddHeader>&amp;LPSES - Consortium&amp;CMaintien d'actif&amp;RHorizon 6-10 ans</oddHeader>
    <oddFooter>&amp;LProjet No :&amp;CTitre de projet&amp;RAdresse de projet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710E-1280-474B-A79C-A451AAF1C7A3}">
  <dimension ref="A1:I43"/>
  <sheetViews>
    <sheetView view="pageLayout" topLeftCell="B1" zoomScaleNormal="100" workbookViewId="0">
      <selection activeCell="G43" sqref="G43"/>
    </sheetView>
  </sheetViews>
  <sheetFormatPr baseColWidth="10" defaultColWidth="11.42578125" defaultRowHeight="12.75" x14ac:dyDescent="0.2"/>
  <cols>
    <col min="1" max="1" width="1" style="45" hidden="1" customWidth="1"/>
    <col min="2" max="2" width="15" style="45" bestFit="1" customWidth="1"/>
    <col min="3" max="3" width="12.7109375" style="45" customWidth="1"/>
    <col min="4" max="4" width="12.5703125" style="45" bestFit="1" customWidth="1"/>
    <col min="5" max="6" width="12" style="45" bestFit="1" customWidth="1"/>
    <col min="7" max="7" width="12.28515625" style="45" customWidth="1"/>
    <col min="8" max="8" width="12" style="45" bestFit="1" customWidth="1"/>
    <col min="9" max="9" width="2.140625" style="45" hidden="1" customWidth="1"/>
    <col min="10" max="16384" width="11.42578125" style="45"/>
  </cols>
  <sheetData>
    <row r="1" spans="2:8" x14ac:dyDescent="0.2">
      <c r="B1" s="48"/>
    </row>
    <row r="2" spans="2:8" x14ac:dyDescent="0.2">
      <c r="B2" s="48"/>
    </row>
    <row r="3" spans="2:8" x14ac:dyDescent="0.2">
      <c r="B3" s="48"/>
    </row>
    <row r="4" spans="2:8" x14ac:dyDescent="0.2">
      <c r="B4" s="48"/>
    </row>
    <row r="5" spans="2:8" ht="10.5" customHeight="1" x14ac:dyDescent="0.2"/>
    <row r="6" spans="2:8" ht="26.25" customHeight="1" x14ac:dyDescent="0.2">
      <c r="B6" s="391" t="s">
        <v>740</v>
      </c>
      <c r="C6" s="391"/>
      <c r="D6" s="391"/>
      <c r="E6" s="391"/>
      <c r="F6" s="391"/>
      <c r="G6" s="391"/>
      <c r="H6" s="391"/>
    </row>
    <row r="7" spans="2:8" x14ac:dyDescent="0.2">
      <c r="B7" s="391"/>
      <c r="C7" s="391"/>
      <c r="D7" s="391"/>
      <c r="E7" s="391"/>
      <c r="F7" s="391"/>
      <c r="G7" s="391"/>
      <c r="H7" s="391"/>
    </row>
    <row r="8" spans="2:8" ht="13.5" thickBot="1" x14ac:dyDescent="0.25"/>
    <row r="9" spans="2:8" ht="26.25" thickBot="1" x14ac:dyDescent="0.25">
      <c r="B9" s="233" t="s">
        <v>718</v>
      </c>
      <c r="C9" s="234">
        <v>25</v>
      </c>
    </row>
    <row r="10" spans="2:8" ht="13.5" thickBot="1" x14ac:dyDescent="0.25"/>
    <row r="11" spans="2:8" ht="15" customHeight="1" x14ac:dyDescent="0.2">
      <c r="B11" s="379" t="s">
        <v>741</v>
      </c>
      <c r="C11" s="380"/>
      <c r="D11" s="381"/>
      <c r="F11" s="378" t="s">
        <v>720</v>
      </c>
      <c r="G11" s="378"/>
      <c r="H11" s="378"/>
    </row>
    <row r="12" spans="2:8" ht="13.5" thickBot="1" x14ac:dyDescent="0.25">
      <c r="B12" s="296" t="s">
        <v>721</v>
      </c>
      <c r="C12" s="297" t="s">
        <v>722</v>
      </c>
      <c r="D12" s="298" t="s">
        <v>723</v>
      </c>
      <c r="F12" s="378"/>
      <c r="G12" s="378"/>
      <c r="H12" s="378"/>
    </row>
    <row r="13" spans="2:8" x14ac:dyDescent="0.2">
      <c r="B13" s="248" t="s">
        <v>724</v>
      </c>
      <c r="C13" s="249" t="s">
        <v>126</v>
      </c>
      <c r="D13" s="240" t="e">
        <f>HLOOKUP(C13,TCD!$B$81:$E$86,6,FALSE)</f>
        <v>#N/A</v>
      </c>
      <c r="F13" s="378"/>
      <c r="G13" s="378"/>
      <c r="H13" s="378"/>
    </row>
    <row r="14" spans="2:8" x14ac:dyDescent="0.2">
      <c r="B14" s="238"/>
      <c r="C14" s="239" t="s">
        <v>160</v>
      </c>
      <c r="D14" s="243" t="e">
        <f>HLOOKUP(C14,TCD!$B$81:$E$86,6,FALSE)</f>
        <v>#N/A</v>
      </c>
      <c r="F14" s="378"/>
      <c r="G14" s="378"/>
      <c r="H14" s="378"/>
    </row>
    <row r="15" spans="2:8" x14ac:dyDescent="0.2">
      <c r="B15" s="238" t="s">
        <v>725</v>
      </c>
      <c r="C15" s="239" t="s">
        <v>129</v>
      </c>
      <c r="D15" s="243" t="e">
        <f>HLOOKUP(C15,TCD!$B$81:$E$86,6,FALSE)</f>
        <v>#N/A</v>
      </c>
      <c r="F15" s="378"/>
      <c r="G15" s="378"/>
      <c r="H15" s="378"/>
    </row>
    <row r="16" spans="2:8" ht="13.5" thickBot="1" x14ac:dyDescent="0.25">
      <c r="B16" s="241"/>
      <c r="C16" s="242" t="s">
        <v>146</v>
      </c>
      <c r="D16" s="244" t="e">
        <f>HLOOKUP(C16,TCD!$B$81:$E$86,6,FALSE)</f>
        <v>#N/A</v>
      </c>
      <c r="F16" s="378"/>
      <c r="G16" s="378"/>
      <c r="H16" s="378"/>
    </row>
    <row r="33" spans="3:8" ht="33" customHeight="1" thickBot="1" x14ac:dyDescent="0.25">
      <c r="H33" s="47"/>
    </row>
    <row r="34" spans="3:8" ht="26.25" thickBot="1" x14ac:dyDescent="0.25">
      <c r="C34" s="382" t="s">
        <v>726</v>
      </c>
      <c r="D34" s="383"/>
      <c r="E34" s="300" t="s">
        <v>727</v>
      </c>
      <c r="F34" s="299" t="s">
        <v>728</v>
      </c>
      <c r="G34" s="301" t="s">
        <v>729</v>
      </c>
    </row>
    <row r="35" spans="3:8" x14ac:dyDescent="0.2">
      <c r="C35" s="387" t="s">
        <v>730</v>
      </c>
      <c r="D35" s="388"/>
      <c r="E35" s="245" t="s">
        <v>134</v>
      </c>
      <c r="F35" s="246" t="e">
        <f>SUM(D13:D14)</f>
        <v>#N/A</v>
      </c>
      <c r="G35" s="240" t="e">
        <f>SUM(D13:D16)</f>
        <v>#N/A</v>
      </c>
      <c r="H35" s="46"/>
    </row>
    <row r="36" spans="3:8" x14ac:dyDescent="0.2">
      <c r="C36" s="384" t="s">
        <v>731</v>
      </c>
      <c r="D36" s="385"/>
      <c r="E36" s="324">
        <v>0.2</v>
      </c>
      <c r="F36" s="325" t="e">
        <f>F35*$E$36</f>
        <v>#N/A</v>
      </c>
      <c r="G36" s="326" t="e">
        <f>G35*$E$36</f>
        <v>#N/A</v>
      </c>
    </row>
    <row r="37" spans="3:8" x14ac:dyDescent="0.2">
      <c r="C37" s="384" t="s">
        <v>732</v>
      </c>
      <c r="D37" s="385"/>
      <c r="E37" s="327" t="s">
        <v>134</v>
      </c>
      <c r="F37" s="325" t="e">
        <f>F35+F36</f>
        <v>#N/A</v>
      </c>
      <c r="G37" s="326" t="e">
        <f>G35+G36</f>
        <v>#N/A</v>
      </c>
      <c r="H37" s="46"/>
    </row>
    <row r="38" spans="3:8" x14ac:dyDescent="0.2">
      <c r="C38" s="384"/>
      <c r="D38" s="385"/>
      <c r="E38" s="385"/>
      <c r="F38" s="385"/>
      <c r="G38" s="386"/>
      <c r="H38" s="46"/>
    </row>
    <row r="39" spans="3:8" x14ac:dyDescent="0.2">
      <c r="C39" s="384" t="s">
        <v>733</v>
      </c>
      <c r="D39" s="385"/>
      <c r="E39" s="324">
        <v>0.2</v>
      </c>
      <c r="F39" s="325" t="e">
        <f>F37*$E$39</f>
        <v>#N/A</v>
      </c>
      <c r="G39" s="326" t="e">
        <f>G37*$E$39</f>
        <v>#N/A</v>
      </c>
      <c r="H39" s="46"/>
    </row>
    <row r="40" spans="3:8" x14ac:dyDescent="0.2">
      <c r="C40" s="384" t="s">
        <v>734</v>
      </c>
      <c r="D40" s="385"/>
      <c r="E40" s="324">
        <v>0.25</v>
      </c>
      <c r="F40" s="325" t="e">
        <f>F37*$E$40</f>
        <v>#N/A</v>
      </c>
      <c r="G40" s="326" t="e">
        <f>G37*$E$40</f>
        <v>#N/A</v>
      </c>
      <c r="H40" s="46"/>
    </row>
    <row r="41" spans="3:8" ht="13.5" thickBot="1" x14ac:dyDescent="0.25">
      <c r="C41" s="384" t="s">
        <v>735</v>
      </c>
      <c r="D41" s="385"/>
      <c r="E41" s="328">
        <v>0.14974999999999999</v>
      </c>
      <c r="F41" s="325" t="e">
        <f>SUM(F37:F40)*$E$41</f>
        <v>#N/A</v>
      </c>
      <c r="G41" s="326" t="e">
        <f>SUM(G37:G40)*0.14975</f>
        <v>#N/A</v>
      </c>
      <c r="H41" s="46"/>
    </row>
    <row r="42" spans="3:8" ht="15.75" customHeight="1" thickBot="1" x14ac:dyDescent="0.25">
      <c r="C42" s="375" t="s">
        <v>774</v>
      </c>
      <c r="D42" s="376"/>
      <c r="E42" s="247" t="s">
        <v>134</v>
      </c>
      <c r="F42" s="302" t="e">
        <f>SUM(F37:F41)</f>
        <v>#N/A</v>
      </c>
      <c r="G42" s="303" t="e">
        <f>SUM(G37:G41)</f>
        <v>#N/A</v>
      </c>
      <c r="H42" s="46"/>
    </row>
    <row r="43" spans="3:8" ht="13.5" thickBot="1" x14ac:dyDescent="0.25">
      <c r="C43" s="375" t="s">
        <v>775</v>
      </c>
      <c r="D43" s="376"/>
      <c r="E43" s="329">
        <v>0.05</v>
      </c>
      <c r="F43" s="302" t="e">
        <f>F42*(1+$E$43)^$C$9</f>
        <v>#N/A</v>
      </c>
      <c r="G43" s="302" t="e">
        <f>G42*(1+$E$43)^$C$9</f>
        <v>#N/A</v>
      </c>
    </row>
  </sheetData>
  <mergeCells count="13">
    <mergeCell ref="C35:D35"/>
    <mergeCell ref="B6:H7"/>
    <mergeCell ref="B11:D11"/>
    <mergeCell ref="F11:H16"/>
    <mergeCell ref="C34:D34"/>
    <mergeCell ref="C43:D43"/>
    <mergeCell ref="C42:D42"/>
    <mergeCell ref="C36:D36"/>
    <mergeCell ref="C37:D37"/>
    <mergeCell ref="C38:G38"/>
    <mergeCell ref="C39:D39"/>
    <mergeCell ref="C40:D40"/>
    <mergeCell ref="C41:D41"/>
  </mergeCells>
  <pageMargins left="0.7" right="0.7" top="0.75" bottom="0.75" header="0.3" footer="0.3"/>
  <pageSetup orientation="portrait" r:id="rId1"/>
  <headerFooter>
    <oddHeader>&amp;LPSES - Consortium&amp;CMaintien d'actif&amp;RHorizon 11-25 ans</oddHeader>
    <oddFooter>&amp;LProjet No :&amp;CTitre de projet&amp;RAdresse de projet :</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3FABC-A6B3-4004-B78D-CA71F4574D47}">
  <sheetPr>
    <tabColor theme="0" tint="-0.499984740745262"/>
  </sheetPr>
  <dimension ref="A1:N43"/>
  <sheetViews>
    <sheetView workbookViewId="0">
      <selection activeCell="B6" sqref="B6"/>
    </sheetView>
  </sheetViews>
  <sheetFormatPr baseColWidth="10" defaultColWidth="8.85546875" defaultRowHeight="12.75" x14ac:dyDescent="0.25"/>
  <cols>
    <col min="1" max="1" width="8.85546875" style="1"/>
    <col min="2" max="2" width="100.140625" style="1" customWidth="1"/>
    <col min="3" max="3" width="32.5703125" style="1" bestFit="1" customWidth="1"/>
    <col min="4" max="6" width="13.85546875" style="1" customWidth="1"/>
    <col min="7" max="12" width="8.85546875" style="1"/>
    <col min="13" max="13" width="34" style="1" bestFit="1" customWidth="1"/>
    <col min="14" max="16384" width="8.85546875" style="1"/>
  </cols>
  <sheetData>
    <row r="1" spans="1:8" s="180" customFormat="1" ht="174.95" customHeight="1" x14ac:dyDescent="0.25"/>
    <row r="2" spans="1:8" s="42" customFormat="1" ht="17.25" customHeight="1" x14ac:dyDescent="0.25">
      <c r="A2" s="43" t="s">
        <v>742</v>
      </c>
      <c r="C2" s="43" t="s">
        <v>743</v>
      </c>
      <c r="D2" s="43"/>
    </row>
    <row r="3" spans="1:8" ht="17.25" customHeight="1" x14ac:dyDescent="0.25">
      <c r="C3" s="170" t="s">
        <v>126</v>
      </c>
    </row>
    <row r="4" spans="1:8" ht="17.25" customHeight="1" x14ac:dyDescent="0.25">
      <c r="C4" s="175" t="s">
        <v>160</v>
      </c>
    </row>
    <row r="5" spans="1:8" ht="17.25" customHeight="1" x14ac:dyDescent="0.25">
      <c r="C5" s="177" t="s">
        <v>129</v>
      </c>
      <c r="D5" s="1" t="s">
        <v>744</v>
      </c>
    </row>
    <row r="6" spans="1:8" ht="17.25" customHeight="1" x14ac:dyDescent="0.25">
      <c r="C6" s="173" t="s">
        <v>146</v>
      </c>
    </row>
    <row r="7" spans="1:8" ht="17.25" customHeight="1" x14ac:dyDescent="0.25">
      <c r="C7" s="1" t="s">
        <v>695</v>
      </c>
    </row>
    <row r="8" spans="1:8" ht="17.25" customHeight="1" x14ac:dyDescent="0.25"/>
    <row r="9" spans="1:8" s="335" customFormat="1" ht="17.25" customHeight="1" x14ac:dyDescent="0.25">
      <c r="A9" s="335" t="s">
        <v>745</v>
      </c>
      <c r="B9" s="335" t="s">
        <v>746</v>
      </c>
      <c r="C9" s="335" t="s">
        <v>110</v>
      </c>
    </row>
    <row r="10" spans="1:8" ht="17.25" customHeight="1" x14ac:dyDescent="0.25">
      <c r="A10" s="1">
        <v>1</v>
      </c>
      <c r="B10" s="2" t="s">
        <v>747</v>
      </c>
      <c r="C10" s="170" t="s">
        <v>126</v>
      </c>
      <c r="D10" s="171"/>
      <c r="E10" s="171"/>
      <c r="F10" s="170"/>
      <c r="G10" s="44"/>
      <c r="H10" s="3"/>
    </row>
    <row r="11" spans="1:8" ht="17.25" customHeight="1" x14ac:dyDescent="0.25">
      <c r="A11" s="1">
        <v>2</v>
      </c>
      <c r="B11" s="315" t="s">
        <v>748</v>
      </c>
      <c r="C11" s="170" t="s">
        <v>126</v>
      </c>
      <c r="D11" s="172"/>
      <c r="E11" s="172"/>
      <c r="F11" s="170"/>
      <c r="G11" s="44"/>
      <c r="H11" s="3"/>
    </row>
    <row r="12" spans="1:8" ht="17.25" customHeight="1" x14ac:dyDescent="0.25">
      <c r="A12" s="1">
        <v>3</v>
      </c>
      <c r="B12" s="2" t="s">
        <v>749</v>
      </c>
      <c r="C12" s="175" t="s">
        <v>160</v>
      </c>
      <c r="D12" s="176"/>
      <c r="E12" s="176"/>
      <c r="F12" s="175"/>
      <c r="G12" s="44"/>
      <c r="H12" s="3"/>
    </row>
    <row r="13" spans="1:8" ht="17.25" customHeight="1" x14ac:dyDescent="0.25">
      <c r="A13" s="1">
        <v>4</v>
      </c>
      <c r="B13" s="2" t="s">
        <v>750</v>
      </c>
      <c r="C13" s="175" t="s">
        <v>160</v>
      </c>
      <c r="D13" s="176"/>
      <c r="E13" s="176"/>
      <c r="F13" s="175"/>
      <c r="G13" s="44"/>
      <c r="H13" s="3"/>
    </row>
    <row r="14" spans="1:8" ht="17.25" customHeight="1" x14ac:dyDescent="0.25">
      <c r="A14" s="1">
        <v>5</v>
      </c>
      <c r="B14" s="2" t="s">
        <v>751</v>
      </c>
      <c r="C14" s="177" t="s">
        <v>129</v>
      </c>
      <c r="D14" s="178"/>
      <c r="E14" s="178"/>
      <c r="F14" s="178"/>
      <c r="G14" s="44"/>
      <c r="H14" s="3"/>
    </row>
    <row r="15" spans="1:8" ht="17.25" customHeight="1" x14ac:dyDescent="0.25">
      <c r="A15" s="1">
        <v>6</v>
      </c>
      <c r="B15" s="2" t="s">
        <v>118</v>
      </c>
      <c r="C15" s="177" t="s">
        <v>129</v>
      </c>
      <c r="D15" s="179"/>
      <c r="E15" s="179"/>
      <c r="F15" s="178"/>
      <c r="G15" s="44"/>
      <c r="H15" s="3"/>
    </row>
    <row r="16" spans="1:8" ht="17.25" customHeight="1" x14ac:dyDescent="0.25">
      <c r="A16" s="1">
        <v>7</v>
      </c>
      <c r="B16" s="4" t="s">
        <v>752</v>
      </c>
      <c r="C16" s="177" t="s">
        <v>129</v>
      </c>
      <c r="D16" s="177"/>
      <c r="E16" s="178"/>
      <c r="F16" s="177"/>
      <c r="G16" s="44"/>
      <c r="H16" s="3"/>
    </row>
    <row r="17" spans="1:14" ht="17.25" customHeight="1" x14ac:dyDescent="0.25">
      <c r="A17" s="1">
        <v>8</v>
      </c>
      <c r="B17" s="4" t="s">
        <v>753</v>
      </c>
      <c r="C17" s="177" t="s">
        <v>129</v>
      </c>
      <c r="D17" s="178"/>
      <c r="E17" s="178"/>
      <c r="F17" s="177"/>
      <c r="G17" s="44"/>
      <c r="H17" s="3"/>
    </row>
    <row r="18" spans="1:14" ht="17.25" customHeight="1" x14ac:dyDescent="0.25">
      <c r="A18" s="1">
        <v>9</v>
      </c>
      <c r="B18" s="5" t="s">
        <v>754</v>
      </c>
      <c r="C18" s="173" t="s">
        <v>146</v>
      </c>
      <c r="D18" s="174"/>
      <c r="E18" s="174"/>
      <c r="F18" s="173"/>
      <c r="G18" s="3"/>
      <c r="H18" s="3"/>
    </row>
    <row r="19" spans="1:14" ht="17.25" customHeight="1" x14ac:dyDescent="0.25">
      <c r="A19" s="1">
        <v>10</v>
      </c>
      <c r="B19" s="2" t="s">
        <v>755</v>
      </c>
      <c r="C19" s="173" t="s">
        <v>146</v>
      </c>
      <c r="D19" s="174"/>
      <c r="E19" s="174"/>
      <c r="F19" s="173"/>
      <c r="G19" s="3"/>
      <c r="H19" s="3"/>
    </row>
    <row r="20" spans="1:14" ht="17.25" customHeight="1" x14ac:dyDescent="0.25">
      <c r="A20" s="1">
        <v>11</v>
      </c>
      <c r="B20" s="2" t="s">
        <v>756</v>
      </c>
      <c r="C20" s="173" t="s">
        <v>146</v>
      </c>
      <c r="D20" s="174"/>
      <c r="E20" s="174"/>
      <c r="F20" s="173"/>
      <c r="G20" s="44"/>
      <c r="H20" s="3"/>
    </row>
    <row r="21" spans="1:14" ht="17.25" customHeight="1" x14ac:dyDescent="0.25">
      <c r="A21" s="1">
        <v>12</v>
      </c>
      <c r="B21" s="2" t="s">
        <v>757</v>
      </c>
      <c r="C21" s="173" t="s">
        <v>146</v>
      </c>
      <c r="D21" s="174"/>
      <c r="E21" s="174"/>
      <c r="F21" s="173"/>
      <c r="G21" s="44"/>
      <c r="H21" s="3"/>
    </row>
    <row r="22" spans="1:14" ht="17.25" customHeight="1" x14ac:dyDescent="0.25">
      <c r="A22" s="1">
        <v>13</v>
      </c>
      <c r="B22" s="2" t="s">
        <v>758</v>
      </c>
      <c r="C22" s="173" t="s">
        <v>146</v>
      </c>
      <c r="D22" s="174"/>
      <c r="E22" s="174"/>
      <c r="F22" s="173"/>
      <c r="G22" s="44"/>
      <c r="H22" s="3"/>
    </row>
    <row r="23" spans="1:14" ht="17.25" customHeight="1" x14ac:dyDescent="0.25">
      <c r="A23" s="1">
        <v>14</v>
      </c>
      <c r="B23" s="2" t="s">
        <v>759</v>
      </c>
      <c r="C23" s="4" t="s">
        <v>134</v>
      </c>
      <c r="D23" s="4"/>
      <c r="E23" s="4"/>
      <c r="F23" s="4"/>
      <c r="G23" s="3"/>
      <c r="H23" s="3"/>
    </row>
    <row r="24" spans="1:14" ht="17.25" customHeight="1" x14ac:dyDescent="0.25"/>
    <row r="25" spans="1:14" s="335" customFormat="1" ht="17.25" customHeight="1" x14ac:dyDescent="0.25">
      <c r="A25" s="335" t="s">
        <v>760</v>
      </c>
    </row>
    <row r="26" spans="1:14" ht="17.25" customHeight="1" x14ac:dyDescent="0.25"/>
    <row r="27" spans="1:14" ht="17.25" customHeight="1" thickBot="1" x14ac:dyDescent="0.3"/>
    <row r="28" spans="1:14" ht="24.95" customHeight="1" x14ac:dyDescent="0.25">
      <c r="B28" s="260" t="s">
        <v>761</v>
      </c>
      <c r="C28" s="261"/>
      <c r="D28" s="261"/>
      <c r="E28" s="261"/>
      <c r="F28" s="261"/>
      <c r="G28" s="261"/>
      <c r="H28" s="261"/>
      <c r="I28" s="261"/>
      <c r="J28" s="261"/>
      <c r="K28" s="261"/>
      <c r="L28" s="261"/>
      <c r="M28" s="261"/>
      <c r="N28" s="254"/>
    </row>
    <row r="29" spans="1:14" ht="17.25" customHeight="1" x14ac:dyDescent="0.25">
      <c r="B29" s="255"/>
      <c r="C29" s="253" t="s">
        <v>762</v>
      </c>
      <c r="D29" s="1" t="s">
        <v>763</v>
      </c>
      <c r="H29" s="333" t="s">
        <v>764</v>
      </c>
      <c r="I29" s="333"/>
      <c r="J29" s="333"/>
      <c r="K29" s="333"/>
      <c r="L29" s="333"/>
      <c r="M29" s="268" t="s">
        <v>765</v>
      </c>
      <c r="N29" s="265"/>
    </row>
    <row r="30" spans="1:14" ht="17.25" customHeight="1" x14ac:dyDescent="0.25">
      <c r="B30" s="255"/>
      <c r="C30" s="253"/>
      <c r="H30" s="333"/>
      <c r="I30" s="333"/>
      <c r="J30" s="333"/>
      <c r="K30" s="333"/>
      <c r="L30" s="333"/>
      <c r="M30" s="264" t="s">
        <v>766</v>
      </c>
      <c r="N30" s="265"/>
    </row>
    <row r="31" spans="1:14" ht="17.25" customHeight="1" x14ac:dyDescent="0.25">
      <c r="B31" s="262" t="s">
        <v>767</v>
      </c>
      <c r="C31" s="263"/>
      <c r="D31" s="263"/>
      <c r="E31" s="263"/>
      <c r="F31" s="263"/>
      <c r="G31" s="263"/>
      <c r="H31" s="263"/>
      <c r="I31" s="263"/>
      <c r="J31" s="263"/>
      <c r="K31" s="263"/>
      <c r="L31" s="263"/>
      <c r="M31" s="263"/>
      <c r="N31" s="256"/>
    </row>
    <row r="32" spans="1:14" ht="17.25" customHeight="1" x14ac:dyDescent="0.25">
      <c r="B32" s="255"/>
      <c r="C32" s="253"/>
      <c r="H32" s="333"/>
      <c r="I32" s="333"/>
      <c r="J32" s="333"/>
      <c r="K32" s="333"/>
      <c r="L32" s="333"/>
      <c r="M32" s="264"/>
      <c r="N32" s="265"/>
    </row>
    <row r="33" spans="2:14" ht="17.25" customHeight="1" x14ac:dyDescent="0.25">
      <c r="B33" s="262" t="s">
        <v>767</v>
      </c>
      <c r="C33" s="263"/>
      <c r="D33" s="263"/>
      <c r="E33" s="263"/>
      <c r="F33" s="263"/>
      <c r="G33" s="263"/>
      <c r="H33" s="263"/>
      <c r="I33" s="263"/>
      <c r="J33" s="263"/>
      <c r="K33" s="263"/>
      <c r="L33" s="263"/>
      <c r="M33" s="263"/>
      <c r="N33" s="256"/>
    </row>
    <row r="34" spans="2:14" ht="17.25" customHeight="1" x14ac:dyDescent="0.25">
      <c r="B34" s="255"/>
      <c r="C34" s="253"/>
      <c r="H34" s="333"/>
      <c r="I34" s="333"/>
      <c r="J34" s="333"/>
      <c r="K34" s="333"/>
      <c r="L34" s="333"/>
      <c r="M34" s="264"/>
      <c r="N34" s="265"/>
    </row>
    <row r="35" spans="2:14" ht="17.25" customHeight="1" x14ac:dyDescent="0.25">
      <c r="B35" s="255"/>
      <c r="C35" s="253"/>
      <c r="H35" s="333"/>
      <c r="I35" s="333"/>
      <c r="J35" s="333"/>
      <c r="K35" s="333"/>
      <c r="L35" s="333"/>
      <c r="M35" s="264"/>
      <c r="N35" s="265"/>
    </row>
    <row r="36" spans="2:14" ht="17.25" customHeight="1" thickBot="1" x14ac:dyDescent="0.3">
      <c r="B36" s="257"/>
      <c r="C36" s="258"/>
      <c r="D36" s="259"/>
      <c r="E36" s="259"/>
      <c r="F36" s="259"/>
      <c r="G36" s="259"/>
      <c r="H36" s="334"/>
      <c r="I36" s="334"/>
      <c r="J36" s="334"/>
      <c r="K36" s="334"/>
      <c r="L36" s="334"/>
      <c r="M36" s="266"/>
      <c r="N36" s="267"/>
    </row>
    <row r="37" spans="2:14" ht="17.25" customHeight="1" x14ac:dyDescent="0.25"/>
    <row r="38" spans="2:14" ht="17.25" customHeight="1" x14ac:dyDescent="0.25"/>
    <row r="39" spans="2:14" ht="17.25" customHeight="1" x14ac:dyDescent="0.25"/>
    <row r="40" spans="2:14" ht="17.25" customHeight="1" x14ac:dyDescent="0.25"/>
    <row r="41" spans="2:14" ht="17.25" customHeight="1" x14ac:dyDescent="0.25"/>
    <row r="42" spans="2:14" ht="17.25" customHeight="1" x14ac:dyDescent="0.25"/>
    <row r="43" spans="2:14" ht="17.25" customHeight="1"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F57E4-113E-4BEA-9A66-3FD44BA93B9F}">
  <sheetPr>
    <tabColor theme="0" tint="-0.499984740745262"/>
  </sheetPr>
  <dimension ref="A1:C15"/>
  <sheetViews>
    <sheetView workbookViewId="0">
      <selection activeCell="A7" sqref="A7"/>
    </sheetView>
  </sheetViews>
  <sheetFormatPr baseColWidth="10" defaultColWidth="11.42578125" defaultRowHeight="15" x14ac:dyDescent="0.25"/>
  <cols>
    <col min="1" max="1" width="24.5703125" bestFit="1" customWidth="1"/>
    <col min="2" max="2" width="17.28515625" bestFit="1" customWidth="1"/>
  </cols>
  <sheetData>
    <row r="1" spans="1:3" x14ac:dyDescent="0.25">
      <c r="A1" t="s">
        <v>768</v>
      </c>
      <c r="B1" t="s">
        <v>769</v>
      </c>
      <c r="C1" t="s">
        <v>770</v>
      </c>
    </row>
    <row r="2" spans="1:3" x14ac:dyDescent="0.25">
      <c r="A2" t="s">
        <v>132</v>
      </c>
      <c r="B2" t="s">
        <v>126</v>
      </c>
      <c r="C2">
        <v>1</v>
      </c>
    </row>
    <row r="3" spans="1:3" x14ac:dyDescent="0.25">
      <c r="A3" t="s">
        <v>125</v>
      </c>
      <c r="B3" t="s">
        <v>160</v>
      </c>
      <c r="C3">
        <v>2</v>
      </c>
    </row>
    <row r="4" spans="1:3" x14ac:dyDescent="0.25">
      <c r="A4" t="s">
        <v>154</v>
      </c>
      <c r="B4" t="s">
        <v>129</v>
      </c>
      <c r="C4">
        <v>3</v>
      </c>
    </row>
    <row r="5" spans="1:3" x14ac:dyDescent="0.25">
      <c r="A5" t="s">
        <v>771</v>
      </c>
      <c r="B5" t="s">
        <v>146</v>
      </c>
      <c r="C5">
        <v>4</v>
      </c>
    </row>
    <row r="6" spans="1:3" x14ac:dyDescent="0.25">
      <c r="A6" t="s">
        <v>581</v>
      </c>
      <c r="B6" t="s">
        <v>134</v>
      </c>
      <c r="C6">
        <v>5</v>
      </c>
    </row>
    <row r="7" spans="1:3" x14ac:dyDescent="0.25">
      <c r="A7" t="s">
        <v>149</v>
      </c>
      <c r="C7">
        <v>6</v>
      </c>
    </row>
    <row r="8" spans="1:3" x14ac:dyDescent="0.25">
      <c r="C8">
        <v>7</v>
      </c>
    </row>
    <row r="9" spans="1:3" x14ac:dyDescent="0.25">
      <c r="C9">
        <v>8</v>
      </c>
    </row>
    <row r="10" spans="1:3" x14ac:dyDescent="0.25">
      <c r="C10">
        <v>9</v>
      </c>
    </row>
    <row r="11" spans="1:3" x14ac:dyDescent="0.25">
      <c r="C11">
        <v>10</v>
      </c>
    </row>
    <row r="12" spans="1:3" x14ac:dyDescent="0.25">
      <c r="C12">
        <v>11</v>
      </c>
    </row>
    <row r="13" spans="1:3" x14ac:dyDescent="0.25">
      <c r="C13">
        <v>12</v>
      </c>
    </row>
    <row r="14" spans="1:3" x14ac:dyDescent="0.25">
      <c r="C14">
        <v>13</v>
      </c>
    </row>
    <row r="15" spans="1:3" x14ac:dyDescent="0.25">
      <c r="C15">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ef6c4b-9d33-45a3-89b3-ade34c401965">
      <Terms xmlns="http://schemas.microsoft.com/office/infopath/2007/PartnerControls"/>
    </lcf76f155ced4ddcb4097134ff3c332f>
    <TaxCatchAll xmlns="5ccf7fcb-8bb0-4730-b381-744d4cb896f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585C504D223B945A108DF01FD0D2DE0" ma:contentTypeVersion="14" ma:contentTypeDescription="Crée un document." ma:contentTypeScope="" ma:versionID="0b1f2c36af17f19389e8fe7c32b86cc8">
  <xsd:schema xmlns:xsd="http://www.w3.org/2001/XMLSchema" xmlns:xs="http://www.w3.org/2001/XMLSchema" xmlns:p="http://schemas.microsoft.com/office/2006/metadata/properties" xmlns:ns2="3fef6c4b-9d33-45a3-89b3-ade34c401965" xmlns:ns3="5ccf7fcb-8bb0-4730-b381-744d4cb896fb" targetNamespace="http://schemas.microsoft.com/office/2006/metadata/properties" ma:root="true" ma:fieldsID="3ea7b7d1ccfe75c5eedcf6c2ee784458" ns2:_="" ns3:_="">
    <xsd:import namespace="3fef6c4b-9d33-45a3-89b3-ade34c401965"/>
    <xsd:import namespace="5ccf7fcb-8bb0-4730-b381-744d4cb896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f6c4b-9d33-45a3-89b3-ade34c4019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alises d’images" ma:readOnly="false" ma:fieldId="{5cf76f15-5ced-4ddc-b409-7134ff3c332f}" ma:taxonomyMulti="true" ma:sspId="6103178f-7646-480f-9088-e9998e375a3f"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cf7fcb-8bb0-4730-b381-744d4cb896fb"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20" nillable="true" ma:displayName="Taxonomy Catch All Column" ma:hidden="true" ma:list="{6c4915a7-dd5b-4d5a-a561-f10f94042822}" ma:internalName="TaxCatchAll" ma:showField="CatchAllData" ma:web="5ccf7fcb-8bb0-4730-b381-744d4cb896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4093D-5507-4A07-B917-0E85CA496CB4}">
  <ds:schemaRefs>
    <ds:schemaRef ds:uri="http://schemas.microsoft.com/DataMashup"/>
  </ds:schemaRefs>
</ds:datastoreItem>
</file>

<file path=customXml/itemProps2.xml><?xml version="1.0" encoding="utf-8"?>
<ds:datastoreItem xmlns:ds="http://schemas.openxmlformats.org/officeDocument/2006/customXml" ds:itemID="{5F033DF5-0042-4DA6-9F01-EF2F7B666FFE}">
  <ds:schemaRefs>
    <ds:schemaRef ds:uri="http://schemas.microsoft.com/sharepoint/v3/contenttype/forms"/>
  </ds:schemaRefs>
</ds:datastoreItem>
</file>

<file path=customXml/itemProps3.xml><?xml version="1.0" encoding="utf-8"?>
<ds:datastoreItem xmlns:ds="http://schemas.openxmlformats.org/officeDocument/2006/customXml" ds:itemID="{67D2E336-3021-48EF-9F5A-C1A276E03DD4}">
  <ds:schemaRefs>
    <ds:schemaRef ds:uri="http://schemas.microsoft.com/office/2006/metadata/properties"/>
    <ds:schemaRef ds:uri="http://schemas.microsoft.com/office/infopath/2007/PartnerControls"/>
    <ds:schemaRef ds:uri="3fef6c4b-9d33-45a3-89b3-ade34c401965"/>
    <ds:schemaRef ds:uri="5ccf7fcb-8bb0-4730-b381-744d4cb896fb"/>
  </ds:schemaRefs>
</ds:datastoreItem>
</file>

<file path=customXml/itemProps4.xml><?xml version="1.0" encoding="utf-8"?>
<ds:datastoreItem xmlns:ds="http://schemas.openxmlformats.org/officeDocument/2006/customXml" ds:itemID="{A9392C20-FD1C-4977-AF39-47435AA72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f6c4b-9d33-45a3-89b3-ade34c401965"/>
    <ds:schemaRef ds:uri="5ccf7fcb-8bb0-4730-b381-744d4cb896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Accueil</vt:lpstr>
      <vt:lpstr>Logos_Collab</vt:lpstr>
      <vt:lpstr>Pour rapport</vt:lpstr>
      <vt:lpstr>Options</vt:lpstr>
      <vt:lpstr>TCD</vt:lpstr>
      <vt:lpstr>0-1 an</vt:lpstr>
      <vt:lpstr>2-5 ans</vt:lpstr>
      <vt:lpstr>6-10 ans</vt:lpstr>
      <vt:lpstr>11-25 ans</vt:lpstr>
      <vt:lpstr>Legende</vt:lpstr>
      <vt:lpstr>Données</vt:lpstr>
      <vt:lpstr>'Pour rapport'!Impression_des_titres</vt:lpstr>
      <vt:lpstr>Tab_complet</vt:lpstr>
      <vt:lpstr>'Pour rapport'!Zone_d_impression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Gunnar Littlejohn</dc:creator>
  <cp:keywords/>
  <dc:description/>
  <cp:lastModifiedBy>Pivot Cooperative 02</cp:lastModifiedBy>
  <cp:revision/>
  <cp:lastPrinted>2025-04-08T17:26:26Z</cp:lastPrinted>
  <dcterms:created xsi:type="dcterms:W3CDTF">2015-06-05T18:19:34Z</dcterms:created>
  <dcterms:modified xsi:type="dcterms:W3CDTF">2025-04-10T14:10:14Z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0x010100C585C504D223B945A108DF01FD0D2DE0</vt:lpwstr>
  </property>
  <property fmtid="{D5CDD505-2E9C-101B-9397-08002B2CF9AE}" pid="3" name="MediaServiceImageTags">
    <vt:lpwstr/>
  </property>
</Properties>
</file>